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240307.12 - ZŠ Zárečná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'240307.12 - ZŠ Zárečná'!$C$96:$K$367</definedName>
    <definedName name="_xlnm.Print_Area" localSheetId="1">'240307.12 - ZŠ Zárečná'!$C$4:$J$39,'240307.12 - ZŠ Zárečná'!$C$45:$J$78,'240307.12 - ZŠ Zárečná'!$C$84:$K$367</definedName>
    <definedName name="_xlnm.Print_Titles" localSheetId="1">'240307.12 - ZŠ Zárečná'!$96:$96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359"/>
  <c r="BH359"/>
  <c r="BG359"/>
  <c r="BF359"/>
  <c r="T359"/>
  <c r="T358"/>
  <c r="R359"/>
  <c r="R358"/>
  <c r="P359"/>
  <c r="P358"/>
  <c r="BI353"/>
  <c r="BH353"/>
  <c r="BG353"/>
  <c r="BF353"/>
  <c r="T353"/>
  <c r="T352"/>
  <c r="T351"/>
  <c r="R353"/>
  <c r="R352"/>
  <c r="R351"/>
  <c r="P353"/>
  <c r="P352"/>
  <c r="P351"/>
  <c r="BI344"/>
  <c r="BH344"/>
  <c r="BG344"/>
  <c r="BF344"/>
  <c r="T344"/>
  <c r="R344"/>
  <c r="P344"/>
  <c r="BI341"/>
  <c r="BH341"/>
  <c r="BG341"/>
  <c r="BF341"/>
  <c r="T341"/>
  <c r="R341"/>
  <c r="P341"/>
  <c r="BI334"/>
  <c r="BH334"/>
  <c r="BG334"/>
  <c r="BF334"/>
  <c r="T334"/>
  <c r="R334"/>
  <c r="P334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T308"/>
  <c r="R309"/>
  <c r="R308"/>
  <c r="P309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T240"/>
  <c r="R241"/>
  <c r="R240"/>
  <c r="P241"/>
  <c r="P240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4"/>
  <c r="BH214"/>
  <c r="BG214"/>
  <c r="BF214"/>
  <c r="T214"/>
  <c r="T213"/>
  <c r="R214"/>
  <c r="R213"/>
  <c r="P214"/>
  <c r="P213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2"/>
  <c r="BH182"/>
  <c r="BG182"/>
  <c r="BF182"/>
  <c r="T182"/>
  <c r="T181"/>
  <c r="R182"/>
  <c r="R181"/>
  <c r="P182"/>
  <c r="P181"/>
  <c r="BI176"/>
  <c r="BH176"/>
  <c r="BG176"/>
  <c r="BF176"/>
  <c r="T176"/>
  <c r="R176"/>
  <c r="P176"/>
  <c r="BI173"/>
  <c r="BH173"/>
  <c r="BG173"/>
  <c r="BF173"/>
  <c r="T173"/>
  <c r="R173"/>
  <c r="P173"/>
  <c r="BI167"/>
  <c r="BH167"/>
  <c r="BG167"/>
  <c r="BF167"/>
  <c r="T167"/>
  <c r="R167"/>
  <c r="P167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J94"/>
  <c r="J93"/>
  <c r="F93"/>
  <c r="F91"/>
  <c r="E89"/>
  <c r="J55"/>
  <c r="J54"/>
  <c r="F54"/>
  <c r="F52"/>
  <c r="E50"/>
  <c r="J18"/>
  <c r="E18"/>
  <c r="F55"/>
  <c r="J17"/>
  <c r="J12"/>
  <c r="J91"/>
  <c r="E7"/>
  <c r="E87"/>
  <c i="1" r="L50"/>
  <c r="AM50"/>
  <c r="AM49"/>
  <c r="L49"/>
  <c r="AM47"/>
  <c r="L47"/>
  <c r="L45"/>
  <c r="L44"/>
  <c i="2" r="BK128"/>
  <c r="BK282"/>
  <c r="BK115"/>
  <c r="J282"/>
  <c r="BK133"/>
  <c r="J151"/>
  <c r="J284"/>
  <c r="BK100"/>
  <c r="BK262"/>
  <c r="BK120"/>
  <c r="BK344"/>
  <c r="J142"/>
  <c r="BK286"/>
  <c r="BK194"/>
  <c r="J199"/>
  <c r="J298"/>
  <c r="BK229"/>
  <c r="BK278"/>
  <c r="J296"/>
  <c r="J214"/>
  <c r="J241"/>
  <c r="J254"/>
  <c r="BK199"/>
  <c r="J290"/>
  <c r="BK274"/>
  <c r="BK235"/>
  <c r="J128"/>
  <c r="J157"/>
  <c r="J259"/>
  <c r="BK205"/>
  <c r="BK272"/>
  <c r="J235"/>
  <c r="BK189"/>
  <c r="J100"/>
  <c r="J194"/>
  <c r="BK251"/>
  <c r="BK321"/>
  <c r="J325"/>
  <c r="J139"/>
  <c r="BK202"/>
  <c r="BK176"/>
  <c r="J330"/>
  <c r="BK316"/>
  <c r="J120"/>
  <c r="BK325"/>
  <c r="BK296"/>
  <c r="BK304"/>
  <c r="BK300"/>
  <c r="J176"/>
  <c r="J294"/>
  <c r="J251"/>
  <c r="J246"/>
  <c r="BK353"/>
  <c r="J268"/>
  <c r="BK162"/>
  <c r="BK254"/>
  <c r="J309"/>
  <c r="BK145"/>
  <c r="BK330"/>
  <c r="J173"/>
  <c r="BK259"/>
  <c r="J334"/>
  <c r="J205"/>
  <c r="J125"/>
  <c r="BK105"/>
  <c r="BK208"/>
  <c r="BK125"/>
  <c r="J262"/>
  <c r="BK359"/>
  <c r="BK280"/>
  <c r="BK225"/>
  <c r="BK157"/>
  <c r="BK173"/>
  <c r="BK241"/>
  <c r="J316"/>
  <c r="J232"/>
  <c r="J105"/>
  <c r="J270"/>
  <c r="BK266"/>
  <c r="BK151"/>
  <c r="J189"/>
  <c r="J278"/>
  <c r="J276"/>
  <c r="J272"/>
  <c r="BK306"/>
  <c r="J292"/>
  <c r="BK312"/>
  <c r="BK341"/>
  <c r="J341"/>
  <c r="J110"/>
  <c r="J202"/>
  <c r="BK110"/>
  <c r="BK232"/>
  <c r="BK292"/>
  <c r="BK139"/>
  <c r="BK284"/>
  <c r="BK268"/>
  <c r="BK214"/>
  <c r="J344"/>
  <c r="BK298"/>
  <c r="J133"/>
  <c r="BK334"/>
  <c r="J220"/>
  <c i="1" r="AS54"/>
  <c i="2" r="BK276"/>
  <c r="J115"/>
  <c r="J280"/>
  <c r="J274"/>
  <c r="BK270"/>
  <c r="J229"/>
  <c r="J182"/>
  <c r="J300"/>
  <c r="BK220"/>
  <c r="J208"/>
  <c r="J266"/>
  <c r="BK142"/>
  <c r="BK309"/>
  <c r="BK246"/>
  <c r="J167"/>
  <c r="J145"/>
  <c r="BK167"/>
  <c r="BK288"/>
  <c r="BK294"/>
  <c r="J286"/>
  <c r="J304"/>
  <c r="BK328"/>
  <c r="J288"/>
  <c r="J225"/>
  <c r="BK290"/>
  <c r="J302"/>
  <c r="J321"/>
  <c r="J312"/>
  <c r="J328"/>
  <c r="J353"/>
  <c r="J359"/>
  <c r="BK182"/>
  <c r="J306"/>
  <c r="BK302"/>
  <c r="J162"/>
  <c l="1" r="BK99"/>
  <c r="T150"/>
  <c r="T188"/>
  <c r="T219"/>
  <c r="R245"/>
  <c r="T99"/>
  <c r="T98"/>
  <c r="R188"/>
  <c r="BK245"/>
  <c r="J245"/>
  <c r="J69"/>
  <c r="BK265"/>
  <c r="J265"/>
  <c r="J70"/>
  <c r="BK311"/>
  <c r="J311"/>
  <c r="J72"/>
  <c r="BK324"/>
  <c r="J324"/>
  <c r="J73"/>
  <c r="T333"/>
  <c r="R99"/>
  <c r="P188"/>
  <c r="P219"/>
  <c r="T265"/>
  <c r="R311"/>
  <c r="R324"/>
  <c r="T324"/>
  <c r="R150"/>
  <c r="R219"/>
  <c r="P265"/>
  <c r="P324"/>
  <c r="P333"/>
  <c r="P99"/>
  <c r="P98"/>
  <c r="P150"/>
  <c r="BK219"/>
  <c r="J219"/>
  <c r="J66"/>
  <c r="P245"/>
  <c r="T245"/>
  <c r="T311"/>
  <c r="R333"/>
  <c r="BK150"/>
  <c r="J150"/>
  <c r="J62"/>
  <c r="BK188"/>
  <c r="J188"/>
  <c r="J64"/>
  <c r="R265"/>
  <c r="P311"/>
  <c r="BK333"/>
  <c r="J333"/>
  <c r="J74"/>
  <c r="BK308"/>
  <c r="J308"/>
  <c r="J71"/>
  <c r="BK181"/>
  <c r="J181"/>
  <c r="J63"/>
  <c r="BK213"/>
  <c r="J213"/>
  <c r="J65"/>
  <c r="BK352"/>
  <c r="J352"/>
  <c r="J76"/>
  <c r="BK240"/>
  <c r="J240"/>
  <c r="J67"/>
  <c r="BK358"/>
  <c r="J358"/>
  <c r="J77"/>
  <c r="J52"/>
  <c r="BE225"/>
  <c r="BE241"/>
  <c r="BE254"/>
  <c r="BE259"/>
  <c r="BE262"/>
  <c r="BE270"/>
  <c r="BE288"/>
  <c r="BE290"/>
  <c r="BE321"/>
  <c r="BE328"/>
  <c r="BE353"/>
  <c r="BE110"/>
  <c r="BE139"/>
  <c r="BE145"/>
  <c r="BE162"/>
  <c r="BE176"/>
  <c r="BE205"/>
  <c r="BE208"/>
  <c r="BE229"/>
  <c r="BE246"/>
  <c r="BE276"/>
  <c r="BE282"/>
  <c r="BE284"/>
  <c r="BE292"/>
  <c r="BE296"/>
  <c r="BE344"/>
  <c r="BE100"/>
  <c r="BE167"/>
  <c r="BE173"/>
  <c r="BE199"/>
  <c r="BE202"/>
  <c r="BE232"/>
  <c r="BE251"/>
  <c r="BE268"/>
  <c r="BE298"/>
  <c r="BE302"/>
  <c r="BE306"/>
  <c r="BE330"/>
  <c r="BE341"/>
  <c r="E48"/>
  <c r="F94"/>
  <c r="BE105"/>
  <c r="BE115"/>
  <c r="BE128"/>
  <c r="BE151"/>
  <c r="BE182"/>
  <c r="BE214"/>
  <c r="BE235"/>
  <c r="BE266"/>
  <c r="BE304"/>
  <c r="BE309"/>
  <c r="BE316"/>
  <c r="BE334"/>
  <c r="BE359"/>
  <c r="BE142"/>
  <c r="BE157"/>
  <c r="BE189"/>
  <c r="BE220"/>
  <c r="BE274"/>
  <c r="BE278"/>
  <c r="BE280"/>
  <c r="BE312"/>
  <c r="BE120"/>
  <c r="BE125"/>
  <c r="BE133"/>
  <c r="BE194"/>
  <c r="BE272"/>
  <c r="BE286"/>
  <c r="BE294"/>
  <c r="BE300"/>
  <c r="BE325"/>
  <c r="J34"/>
  <c i="1" r="AW55"/>
  <c i="2" r="F35"/>
  <c i="1" r="BB55"/>
  <c r="BB54"/>
  <c r="W31"/>
  <c i="2" r="F36"/>
  <c i="1" r="BC55"/>
  <c r="BC54"/>
  <c r="W32"/>
  <c i="2" r="F34"/>
  <c i="1" r="BA55"/>
  <c r="BA54"/>
  <c r="W30"/>
  <c i="2" r="F37"/>
  <c i="1" r="BD55"/>
  <c r="BD54"/>
  <c r="W33"/>
  <c i="2" l="1" r="P244"/>
  <c r="T244"/>
  <c r="T97"/>
  <c r="R244"/>
  <c r="R98"/>
  <c r="R97"/>
  <c r="P97"/>
  <c i="1" r="AU55"/>
  <c i="2" r="BK98"/>
  <c r="BK244"/>
  <c r="J244"/>
  <c r="J68"/>
  <c r="J99"/>
  <c r="J61"/>
  <c r="BK351"/>
  <c r="J351"/>
  <c r="J75"/>
  <c i="1" r="AU54"/>
  <c r="AW54"/>
  <c r="AK30"/>
  <c r="AY54"/>
  <c r="AX54"/>
  <c i="2" r="F33"/>
  <c i="1" r="AZ55"/>
  <c r="AZ54"/>
  <c r="W29"/>
  <c i="2" r="J33"/>
  <c i="1" r="AV55"/>
  <c r="AT55"/>
  <c i="2" l="1" r="BK97"/>
  <c r="J97"/>
  <c r="J59"/>
  <c r="J98"/>
  <c r="J60"/>
  <c r="J30"/>
  <c i="1" r="AG55"/>
  <c r="AG54"/>
  <c r="AK26"/>
  <c r="AV54"/>
  <c r="AK29"/>
  <c r="AK35"/>
  <c i="2" l="1" r="J3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<sst xmlns="http://schemas.openxmlformats.org/spreadsheetml/2006/main">
  <si>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</si>
  <si>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</si>
  <si>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</si>
  <si>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</si>
  <si>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</si>
  <si>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{be1e2039-6f7a-4d8e-82aa-e30013a473f8}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</si>
  <si>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</si>
  <si>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</si>
  <si>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</si>
  <si>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</si>
  <si>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</si>
  <si>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</si>
  <si>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</si>
  <si>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</si>
  <si>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240307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</si>
  <si>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</si>
  <si>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</si>
  <si>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FVE systém v objektech Města Tachova</t>
  </si>
  <si>
    <t>KSO:</t>
  </si>
  <si>
    <t/>
  </si>
  <si>
    <t>CC-CZ:</t>
  </si>
  <si>
    <t>Místo:</t>
  </si>
  <si>
    <t>Tachov</t>
  </si>
  <si>
    <t>Datum:</t>
  </si>
  <si>
    <t>5. 3. 2025</t>
  </si>
  <si>
    <t>Zadavatel:</t>
  </si>
  <si>
    <t>IČ:</t>
  </si>
  <si>
    <t>00260231</t>
  </si>
  <si>
    <t>Město Tachov</t>
  </si>
  <si>
    <t>DIČ:</t>
  </si>
  <si>
    <t>Účastník: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</si>
  <si>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</si>
  <si>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</si>
  <si>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</si>
  <si>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</si>
  <si>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</si>
  <si>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</si>
  <si>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</si>
  <si>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</si>
  <si>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</si>
  <si>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</si>
  <si>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</si>
  <si>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</si>
  <si>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</si>
  <si>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</si>
  <si>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</si>
  <si>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</si>
  <si>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</si>
  <si>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</si>
  <si>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</si>
  <si>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</si>
  <si>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</si>
  <si>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</si>
  <si>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</si>
  <si>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</si>
  <si>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</si>
  <si>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</si>
  <si>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</si>
  <si>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</si>
  <si>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</si>
  <si>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</si>
  <si>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</si>
  <si>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</si>
  <si>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</si>
  <si>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</si>
  <si>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</si>
  <si>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</si>
  <si>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</si>
  <si>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</si>
  <si>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</si>
  <si>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</si>
  <si>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</si>
  <si>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</si>
  <si>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</si>
  <si>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</si>
  <si>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</si>
  <si>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</si>
  <si>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</si>
  <si>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</si>
  <si>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</si>
  <si>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240307.12</t>
  </si>
  <si>
    <t>ZŠ Zárečná</t>
  </si>
  <si>
    <t>STA</t>
  </si>
  <si>
    <t>1</t>
  </si>
  <si>
    <t>{ccfc8c21-6302-4448-ac1f-b31d7173eef7}</t>
  </si>
  <si>
    <t>2</t>
  </si>
  <si>
    <t>KRYCÍ LIST SOUPISU PRACÍ</t>
  </si>
  <si>
    <t>Objekt:</t>
  </si>
  <si>
    <t>240307.12 - ZŠ Zárečná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</si>
  <si>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</si>
  <si>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</si>
  <si>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</si>
  <si>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</si>
  <si>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</si>
  <si>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</si>
  <si>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</si>
  <si>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</si>
  <si>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</si>
  <si>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</si>
  <si>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</si>
  <si>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</si>
  <si>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</si>
  <si>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</si>
  <si>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FVE</t>
  </si>
  <si>
    <t xml:space="preserve">    742 - Elektroinstalace - slaboproud</t>
  </si>
  <si>
    <t xml:space="preserve">    764 - Konstrukce klempířské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</si>
  <si>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</si>
  <si>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</si>
  <si>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</si>
  <si>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VRN1 - Průzkumné, zeměměřičské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</si>
  <si>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</si>
  <si>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</si>
  <si>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</si>
  <si>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</si>
  <si>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</si>
  <si>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</si>
  <si>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</si>
  <si>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</si>
  <si>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</si>
  <si>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</si>
  <si>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</si>
  <si>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</si>
  <si>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</si>
  <si>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</si>
  <si>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</si>
  <si>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</si>
  <si>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</si>
  <si>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</si>
  <si>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</si>
  <si>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</si>
  <si>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</si>
  <si>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</si>
  <si>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02</t>
  </si>
  <si>
    <t>4</t>
  </si>
  <si>
    <t>1846660532</t>
  </si>
  <si>
    <t>PP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</si>
  <si>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</si>
  <si>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Online PSC</t>
  </si>
  <si>
    <t>https://podminky.urs.cz/item/CS_URS_2025_02/113106123</t>
  </si>
  <si>
    <t>VV</t>
  </si>
  <si>
    <t>rozebrání zámkové dlažby při zemních pracech - zemního vedení, s uložením dlažby ke zpětnému použití</t>
  </si>
  <si>
    <t>3,0</t>
  </si>
  <si>
    <t>121112003</t>
  </si>
  <si>
    <t>Sejmutí ornice tl vrstvy do 200 mm ručně</t>
  </si>
  <si>
    <t>-960900492</t>
  </si>
  <si>
    <t>Sejmutí ornice ručně při souvislé ploše, tl. vrstvy do 200 mm</t>
  </si>
  <si>
    <t>https://podminky.urs.cz/item/CS_URS_2025_02/121112003</t>
  </si>
  <si>
    <t>přístřešek na baterie</t>
  </si>
  <si>
    <t>3,2*3,2</t>
  </si>
  <si>
    <t>3</t>
  </si>
  <si>
    <t>122111101</t>
  </si>
  <si>
    <t>Odkopávky a prokopávky v hornině třídy těžitelnosti I, skupiny 1 a 2 ručně</t>
  </si>
  <si>
    <t>m3</t>
  </si>
  <si>
    <t>720127342</t>
  </si>
  <si>
    <t>Odkopávky a prokopávky ručně zapažené i nezapažené v hornině třídy těžitelnosti I skupiny 1 a 2</t>
  </si>
  <si>
    <t>https://podminky.urs.cz/item/CS_URS_2025_02/122111101</t>
  </si>
  <si>
    <t>3,2*3,2*0,2</t>
  </si>
  <si>
    <t>123112101</t>
  </si>
  <si>
    <t>Vykopávky zářezů se šikmými stěnami pro podzemní vedení v hornině třídy těžitelnosti I skupiny 1 a 2 ručně</t>
  </si>
  <si>
    <t>1570937004</t>
  </si>
  <si>
    <t>Vykopávky zářezů se šikmými stěnami pro podzemní vedení ručně v hornině třídy těžitelnosti I skupiny 1 a 2</t>
  </si>
  <si>
    <t>https://podminky.urs.cz/item/CS_URS_2025_02/123112101</t>
  </si>
  <si>
    <t>výkop pro vedení od fasády ke střídačům, bateriím, atd.</t>
  </si>
  <si>
    <t>12,0*0,3*0,5</t>
  </si>
  <si>
    <t>5</t>
  </si>
  <si>
    <t>162211311</t>
  </si>
  <si>
    <t>Vodorovné přemístění výkopku z horniny třídy těžitelnosti I skupiny 1 až 3 stavebním kolečkem do 10 m</t>
  </si>
  <si>
    <t>535750891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</si>
  <si>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</si>
  <si>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https://podminky.urs.cz/item/CS_URS_2025_02/162211311</t>
  </si>
  <si>
    <t>2,048</t>
  </si>
  <si>
    <t>6</t>
  </si>
  <si>
    <t>162651112</t>
  </si>
  <si>
    <t>Vodorovné přemístění přes 4 000 do 5000 m výkopku/sypaniny z horniny třídy těžitelnosti I skupiny 1 až 3</t>
  </si>
  <si>
    <t>-415774517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</si>
  <si>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</si>
  <si>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https://podminky.urs.cz/item/CS_URS_2025_02/162651112</t>
  </si>
  <si>
    <t>7</t>
  </si>
  <si>
    <t>175111101</t>
  </si>
  <si>
    <t>Obsypání potrubí ručně sypaninou bez prohození, uloženou do 3 m</t>
  </si>
  <si>
    <t>1912242229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</si>
  <si>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</si>
  <si>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https://podminky.urs.cz/item/CS_URS_2025_02/175111101</t>
  </si>
  <si>
    <t>s použitím vykopaného materiálu</t>
  </si>
  <si>
    <t>1,8</t>
  </si>
  <si>
    <t>8</t>
  </si>
  <si>
    <t>175111201</t>
  </si>
  <si>
    <t>Obsypání objektu nad přilehlým původním terénem sypaninou bez prohození, uloženou do 3 m ručně</t>
  </si>
  <si>
    <t>-1404140058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</si>
  <si>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</si>
  <si>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https://podminky.urs.cz/item/CS_URS_2025_02/175111201</t>
  </si>
  <si>
    <t>obsyp základové desky po donkončení</t>
  </si>
  <si>
    <t>0,4*0,2*(3,2*2+3,2*2)</t>
  </si>
  <si>
    <t>9</t>
  </si>
  <si>
    <t>181411121</t>
  </si>
  <si>
    <t>Založení lučního trávníku výsevem pl do 1000 m2 v rovině a ve svahu do 1:5</t>
  </si>
  <si>
    <t>1820866585</t>
  </si>
  <si>
    <t>Založení trávníku na půdě předem připravené plochy do 1000 m2 výsevem včetně utažení lučního v rovině nebo na svahu do 1:5</t>
  </si>
  <si>
    <t>https://podminky.urs.cz/item/CS_URS_2025_02/181411121</t>
  </si>
  <si>
    <t>10</t>
  </si>
  <si>
    <t>M</t>
  </si>
  <si>
    <t>00572100</t>
  </si>
  <si>
    <t>osivo jetelotráva intenzivní víceletá</t>
  </si>
  <si>
    <t>kg</t>
  </si>
  <si>
    <t>649961781</t>
  </si>
  <si>
    <t>15*0,02 'Přepočtené koeficientem množství</t>
  </si>
  <si>
    <t>11</t>
  </si>
  <si>
    <t>181911102</t>
  </si>
  <si>
    <t>Úprava pláně v hornině třídy těžitelnosti I skupiny 1 až 2 se zhutněním ručně</t>
  </si>
  <si>
    <t>-1625118968</t>
  </si>
  <si>
    <t>Úprava pláně vyrovnáním výškových rozdílů ručně v hornině třídy těžitelnosti I skupiny 1 a 2 se zhutněním</t>
  </si>
  <si>
    <t>https://podminky.urs.cz/item/CS_URS_2025_02/181911102</t>
  </si>
  <si>
    <t>úprava terénu po zpětném zásypu</t>
  </si>
  <si>
    <t>12,0*0,3*2</t>
  </si>
  <si>
    <t>Zakládání</t>
  </si>
  <si>
    <t>213311113</t>
  </si>
  <si>
    <t>Polštáře zhutněné pod základy z kameniva drceného frakce 16 až 63 mm</t>
  </si>
  <si>
    <t>-346435936</t>
  </si>
  <si>
    <t>Polštáře zhutněné pod základy z kameniva hrubého drceného, frakce 16 - 63 mm</t>
  </si>
  <si>
    <t>https://podminky.urs.cz/item/CS_URS_2025_02/213311113</t>
  </si>
  <si>
    <t>podklad pod základovou desku</t>
  </si>
  <si>
    <t>3,2*3,2*0,25</t>
  </si>
  <si>
    <t>13</t>
  </si>
  <si>
    <t>273321511</t>
  </si>
  <si>
    <t>Základové desky ze ŽB bez zvýšených nároků na prostředí tř. C 25/30</t>
  </si>
  <si>
    <t>-311604601</t>
  </si>
  <si>
    <t>Základy z betonu železového (bez výztuže) desky z betonu bez zvláštních nároků na prostředí tř. C 25/30</t>
  </si>
  <si>
    <t>https://podminky.urs.cz/item/CS_URS_2025_02/273321511</t>
  </si>
  <si>
    <t>2,8*2,8*0,25</t>
  </si>
  <si>
    <t>14</t>
  </si>
  <si>
    <t>273325913</t>
  </si>
  <si>
    <t>Příplatek k ŽB základových desek za úpravu povrchů přehlazením s poprášením cementem</t>
  </si>
  <si>
    <t>1676665651</t>
  </si>
  <si>
    <t>Základy z betonu železového (bez výztuže) desky Příplatek k cenám za úpravu povrchů desek přehlazením s poprášením cementem pro konečnou úpravu</t>
  </si>
  <si>
    <t>https://podminky.urs.cz/item/CS_URS_2025_02/273325913</t>
  </si>
  <si>
    <t>2,8*2,8</t>
  </si>
  <si>
    <t>15</t>
  </si>
  <si>
    <t>273351121</t>
  </si>
  <si>
    <t>Zřízení bednění základových desek</t>
  </si>
  <si>
    <t>1883265818</t>
  </si>
  <si>
    <t>Bednění základů desek zřízení</t>
  </si>
  <si>
    <t>https://podminky.urs.cz/item/CS_URS_2025_02/273351121</t>
  </si>
  <si>
    <t>obvod desky</t>
  </si>
  <si>
    <t>0,25*(2,8*2+2,8*2)</t>
  </si>
  <si>
    <t>16</t>
  </si>
  <si>
    <t>273351122</t>
  </si>
  <si>
    <t>Odstranění bednění základových desek</t>
  </si>
  <si>
    <t>-1251064625</t>
  </si>
  <si>
    <t>Bednění základů desek odstranění</t>
  </si>
  <si>
    <t>https://podminky.urs.cz/item/CS_URS_2025_02/273351122</t>
  </si>
  <si>
    <t>17</t>
  </si>
  <si>
    <t>273362021</t>
  </si>
  <si>
    <t>Výztuž základových desek svařovanými sítěmi Kari</t>
  </si>
  <si>
    <t>t</t>
  </si>
  <si>
    <t>-1413557243</t>
  </si>
  <si>
    <t>Výztuž základů desek ze svařovaných sítí z drátů typu KARI</t>
  </si>
  <si>
    <t>https://podminky.urs.cz/item/CS_URS_2025_02/273362021</t>
  </si>
  <si>
    <t>0,07</t>
  </si>
  <si>
    <t>Svislé a kompletní konstrukce</t>
  </si>
  <si>
    <t>18</t>
  </si>
  <si>
    <t>311113222</t>
  </si>
  <si>
    <t>Nadzákladová zeď tl 200 mm ze štípaných tvárnic ztraceného bednění barevných včetně výplně z betonu</t>
  </si>
  <si>
    <t>269336763</t>
  </si>
  <si>
    <t>Nadzákladové zdi z betonových tvárnic ztraceného bednění štípaných včetně výplně z betonu třídy C 16/20 barevných, tloušťky zdiva 200 mm</t>
  </si>
  <si>
    <t>https://podminky.urs.cz/item/CS_URS_2025_02/311113222</t>
  </si>
  <si>
    <t>vč. betonu a výztuže</t>
  </si>
  <si>
    <t>2,8*(2,8+2,8*2)</t>
  </si>
  <si>
    <t>Vodorovné konstrukce</t>
  </si>
  <si>
    <t>19</t>
  </si>
  <si>
    <t>411321414</t>
  </si>
  <si>
    <t>Stropy deskové ze ŽB tř. C 25/30</t>
  </si>
  <si>
    <t>371525137</t>
  </si>
  <si>
    <t>Stropy z betonu železového (bez výztuže) stropů deskových, plochých střech, desek balkonových, desek hřibových stropů včetně hlavic hřibových sloupů tř. C 25/30</t>
  </si>
  <si>
    <t>https://podminky.urs.cz/item/CS_URS_2025_02/411321414</t>
  </si>
  <si>
    <t>zastřešení přístřešku - ve spádu</t>
  </si>
  <si>
    <t>0,125*2,8*2,8</t>
  </si>
  <si>
    <t>20</t>
  </si>
  <si>
    <t>411351011</t>
  </si>
  <si>
    <t>Zřízení bednění stropů deskových tl přes 5 do 25 cm bez podpěrné kce</t>
  </si>
  <si>
    <t>2000957878</t>
  </si>
  <si>
    <t>Bednění stropních konstrukcí - bez podpěrné konstrukce desek tloušťky stropní desky přes 5 do 25 cm zřízení</t>
  </si>
  <si>
    <t>https://podminky.urs.cz/item/CS_URS_2025_02/411351011</t>
  </si>
  <si>
    <t>2,4*2,6</t>
  </si>
  <si>
    <t>411351012</t>
  </si>
  <si>
    <t>Odstranění bednění stropů deskových tl přes 5 do 25 cm bez podpěrné kce</t>
  </si>
  <si>
    <t>565352706</t>
  </si>
  <si>
    <t>Bednění stropních konstrukcí - bez podpěrné konstrukce desek tloušťky stropní desky přes 5 do 25 cm odstranění</t>
  </si>
  <si>
    <t>https://podminky.urs.cz/item/CS_URS_2025_02/411351012</t>
  </si>
  <si>
    <t>22</t>
  </si>
  <si>
    <t>411354311</t>
  </si>
  <si>
    <t>Zřízení podpěrné konstrukce stropů výšky do 4 m tl přes 5 do 15 cm</t>
  </si>
  <si>
    <t>136757605</t>
  </si>
  <si>
    <t>Podpěrná konstrukce stropů - desek, kleneb a skořepin výška podepření do 4 m tloušťka stropu přes 5 do 15 cm zřízení</t>
  </si>
  <si>
    <t>https://podminky.urs.cz/item/CS_URS_2025_02/411354311</t>
  </si>
  <si>
    <t>23</t>
  </si>
  <si>
    <t>411354312</t>
  </si>
  <si>
    <t>Odstranění podpěrné konstrukce stropů výšky do 4 m tl přes 5 do 15 cm</t>
  </si>
  <si>
    <t>1153451221</t>
  </si>
  <si>
    <t>Podpěrná konstrukce stropů - desek, kleneb a skořepin výška podepření do 4 m tloušťka stropu přes 5 do 15 cm odstranění</t>
  </si>
  <si>
    <t>https://podminky.urs.cz/item/CS_URS_2025_02/411354312</t>
  </si>
  <si>
    <t>24</t>
  </si>
  <si>
    <t>411362021</t>
  </si>
  <si>
    <t>Výztuž stropů svařovanými sítěmi Kari</t>
  </si>
  <si>
    <t>1353354740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</si>
  <si>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 drátů typu KARI</t>
  </si>
  <si>
    <t>https://podminky.urs.cz/item/CS_URS_2025_02/411362021</t>
  </si>
  <si>
    <t>0,09</t>
  </si>
  <si>
    <t>Komunikace pozemní</t>
  </si>
  <si>
    <t>25</t>
  </si>
  <si>
    <t>596211110</t>
  </si>
  <si>
    <t>Kladení zámkové dlažby komunikací pro pěší ručně tl 60 mm skupiny A pl do 50 m2</t>
  </si>
  <si>
    <t>1961280376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</si>
  <si>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</si>
  <si>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https://podminky.urs.cz/item/CS_URS_2025_02/596211110</t>
  </si>
  <si>
    <t>zpětné zadláždění chodníku po uložení vedení</t>
  </si>
  <si>
    <t>Ostatní konstrukce a práce, bourání</t>
  </si>
  <si>
    <t>26</t>
  </si>
  <si>
    <t>941211111</t>
  </si>
  <si>
    <t>Montáž lešení řadového rámového lehkého zatížení do 200 kg/m2 š od 0,6 do 0,9 m v do 10 m</t>
  </si>
  <si>
    <t>379226785</t>
  </si>
  <si>
    <t>Lešení řadové rámové lehké pracovní s podlahami s provozním zatížením tř. 3 do 200 kg/m2 šířky tř. SW06 od 0,6 do 0,9 m výšky do 10 m montáž</t>
  </si>
  <si>
    <t>https://podminky.urs.cz/item/CS_URS_2025_02/941211111</t>
  </si>
  <si>
    <t>pomocné lešení pro montáž FVE na střechu a provedení zesílení střešního pláště</t>
  </si>
  <si>
    <t>3,0*15,0+3,0*12,0</t>
  </si>
  <si>
    <t>27</t>
  </si>
  <si>
    <t>941211211</t>
  </si>
  <si>
    <t>Příplatek k lešení řadovému rámovému lehkému do 200 kg/m2 š od 0,6 do 0,9 m v do 10 m za každý den použití</t>
  </si>
  <si>
    <t>423875597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</si>
  <si>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</si>
  <si>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https://podminky.urs.cz/item/CS_URS_2025_02/941211211</t>
  </si>
  <si>
    <t>81*4 'Přepočtené koeficientem množství</t>
  </si>
  <si>
    <t>28</t>
  </si>
  <si>
    <t>941211811</t>
  </si>
  <si>
    <t>Demontáž lešení řadového rámového lehkého zatížení do 200 kg/m2 š od 0,6 do 0,9 m v do 10 m</t>
  </si>
  <si>
    <t>1989476773</t>
  </si>
  <si>
    <t>Lešení řadové rámové lehké pracovní s podlahami s provozním zatížením tř. 3 do 200 kg/m2 šířky tř. SW06 od 0,6 do 0,9 m výšky do 10 m demontáž</t>
  </si>
  <si>
    <t>https://podminky.urs.cz/item/CS_URS_2025_02/941211811</t>
  </si>
  <si>
    <t>29</t>
  </si>
  <si>
    <t>949101111</t>
  </si>
  <si>
    <t>Lešení pomocné pro objekty pozemních staveb s lešeňovou podlahou v do 1,9 m zatížení do 150 kg/m2</t>
  </si>
  <si>
    <t>1471619596</t>
  </si>
  <si>
    <t>Lešení pomocné pracovní pro objekty pozemních staveb pro zatížení do 150 kg/m2, o výšce lešeňové podlahy do 1,9 m</t>
  </si>
  <si>
    <t>https://podminky.urs.cz/item/CS_URS_2025_02/949101111</t>
  </si>
  <si>
    <t>30</t>
  </si>
  <si>
    <t>971033331</t>
  </si>
  <si>
    <t>Vybourání otvorů ve zdivu cihelném pl do 0,09 m2 na MVC nebo MV tl do 150 mm</t>
  </si>
  <si>
    <t>kus</t>
  </si>
  <si>
    <t>-2069670905</t>
  </si>
  <si>
    <t>Vybourání otvorů ve zdivu základovém nebo nadzákladovém z cihel, tvárnic, příčkovek z cihel pálených na maltu vápennou nebo vápenocementovou plochy do 0,09 m2, tl. do 150 mm</t>
  </si>
  <si>
    <t>https://podminky.urs.cz/item/CS_URS_2025_02/971033331</t>
  </si>
  <si>
    <t>vč. likvidace odpadu</t>
  </si>
  <si>
    <t>998</t>
  </si>
  <si>
    <t>Přesun hmot</t>
  </si>
  <si>
    <t>31</t>
  </si>
  <si>
    <t>998011008</t>
  </si>
  <si>
    <t>Přesun hmot pro budovy zděné s omezením mechanizace pro budovy v do 6 m</t>
  </si>
  <si>
    <t>1485312898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</si>
  <si>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</si>
  <si>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https://podminky.urs.cz/item/CS_URS_2025_02/998011008</t>
  </si>
  <si>
    <t>PSV</t>
  </si>
  <si>
    <t>Práce a dodávky PSV</t>
  </si>
  <si>
    <t>711</t>
  </si>
  <si>
    <t>Izolace proti vodě, vlhkosti a plynům</t>
  </si>
  <si>
    <t>32</t>
  </si>
  <si>
    <t>711411001</t>
  </si>
  <si>
    <t>Provedení izolace proti tlakové vodě vodorovné za studena nátěrem penetračním</t>
  </si>
  <si>
    <t>698499342</t>
  </si>
  <si>
    <t>Provedení izolace proti povrchové a podpovrchové tlakové vodě natěradly a tmely za studena na ploše vodorovné V nátěrem penetračním</t>
  </si>
  <si>
    <t>https://podminky.urs.cz/item/CS_URS_2025_02/711411001</t>
  </si>
  <si>
    <t>33</t>
  </si>
  <si>
    <t>11163150</t>
  </si>
  <si>
    <t>lak penetrační asfaltový</t>
  </si>
  <si>
    <t>-1360638222</t>
  </si>
  <si>
    <t>7,84*0,00033 'Přepočtené koeficientem množství</t>
  </si>
  <si>
    <t>34</t>
  </si>
  <si>
    <t>711441559</t>
  </si>
  <si>
    <t>Provedení izolace proti tlakové vodě vodorovné přitavením pásu NAIP</t>
  </si>
  <si>
    <t>-204280884</t>
  </si>
  <si>
    <t>Provedení izolace proti povrchové a podpovrchové tlakové vodě pásy přitavením NAIP na ploše vodorovné V</t>
  </si>
  <si>
    <t>https://podminky.urs.cz/item/CS_URS_2025_02/711441559</t>
  </si>
  <si>
    <t>2*2,8*2,8</t>
  </si>
  <si>
    <t>35</t>
  </si>
  <si>
    <t>62832134</t>
  </si>
  <si>
    <t>pás asfaltový natavitelný oxidovaný s vložkou ze skleněné rohože typu V60 s jemnozrnným minerálním posypem tl 4,0mm</t>
  </si>
  <si>
    <t>-1964200442</t>
  </si>
  <si>
    <t>15,68*1,1655 'Přepočtené koeficientem množství</t>
  </si>
  <si>
    <t>36</t>
  </si>
  <si>
    <t>998711101</t>
  </si>
  <si>
    <t>Přesun hmot tonážní pro izolace proti vodě, vlhkosti a plynům v objektech v do 6 m</t>
  </si>
  <si>
    <t>979393491</t>
  </si>
  <si>
    <t>Přesun hmot pro izolace proti vodě, vlhkosti a plynům stanovený z hmotnosti přesunovaného materiálu vodorovná dopravní vzdálenost do 50 m základní v objektech výšky do 6 m</t>
  </si>
  <si>
    <t>https://podminky.urs.cz/item/CS_URS_2025_02/998711101</t>
  </si>
  <si>
    <t>741</t>
  </si>
  <si>
    <t>Elektroinstalace - FVE</t>
  </si>
  <si>
    <t>37</t>
  </si>
  <si>
    <t>74172-R01</t>
  </si>
  <si>
    <t>FV panel o min. výkonu 530Wp mono black, max. rozměr 2100 x 1140 x 35</t>
  </si>
  <si>
    <t>ks</t>
  </si>
  <si>
    <t>1864407797</t>
  </si>
  <si>
    <t>38</t>
  </si>
  <si>
    <t>74172-R02</t>
  </si>
  <si>
    <t xml:space="preserve">Hybridní střídač  – 50.0 , třifázový střídač , WIFI interfacem + EZ METER</t>
  </si>
  <si>
    <t>1675568854</t>
  </si>
  <si>
    <t>Hybridní střídač – 50.0 , třifázový střídač , WIFI interfacem + EZ METER</t>
  </si>
  <si>
    <t>39</t>
  </si>
  <si>
    <t>74172-R03</t>
  </si>
  <si>
    <t xml:space="preserve">Baterie  - řídící BMS</t>
  </si>
  <si>
    <t>1424315479</t>
  </si>
  <si>
    <t>Baterie - řídící BMS</t>
  </si>
  <si>
    <t>40</t>
  </si>
  <si>
    <t>74172-R04</t>
  </si>
  <si>
    <t xml:space="preserve">Baterry box o výkonu 48,33 kWh OUTDOOR s min. využitelnou kapacitou 38,66  kWh</t>
  </si>
  <si>
    <t>-742395553</t>
  </si>
  <si>
    <t>Baterry box o výkonu 48,33 kWh OUTDOOR s min. využitelnou kapacitou 38,66 kWh</t>
  </si>
  <si>
    <t>41</t>
  </si>
  <si>
    <t>74172-R05</t>
  </si>
  <si>
    <t>Optimizéry výkonu ( pro zvýhodnění výkonu)</t>
  </si>
  <si>
    <t>-1787938450</t>
  </si>
  <si>
    <t>42</t>
  </si>
  <si>
    <t>74172-R06</t>
  </si>
  <si>
    <t>Řídíci jednotka pro optimalizaci výkonu</t>
  </si>
  <si>
    <t>776892541</t>
  </si>
  <si>
    <t>43</t>
  </si>
  <si>
    <t>74172-R07</t>
  </si>
  <si>
    <t>Nosná konstrukce,ukotvení, hliníkový profil, úchyty U, Z</t>
  </si>
  <si>
    <t>-1872295251</t>
  </si>
  <si>
    <t>44</t>
  </si>
  <si>
    <t>74172-R08</t>
  </si>
  <si>
    <t>Připojení panelů do měničů , kabeláže a příslušenství DC</t>
  </si>
  <si>
    <t>-11986025</t>
  </si>
  <si>
    <t>45</t>
  </si>
  <si>
    <t>74172-R09</t>
  </si>
  <si>
    <t>Rac rozvaděče , včetně vybavení</t>
  </si>
  <si>
    <t>710464953</t>
  </si>
  <si>
    <t>46</t>
  </si>
  <si>
    <t>74172-R10</t>
  </si>
  <si>
    <t>Rdc rozvaděče , včetně vybavení</t>
  </si>
  <si>
    <t>-654768394</t>
  </si>
  <si>
    <t>47</t>
  </si>
  <si>
    <t>74172-R11</t>
  </si>
  <si>
    <t xml:space="preserve">Instalace nosné konstrukce, včetně  panelů</t>
  </si>
  <si>
    <t>962999242</t>
  </si>
  <si>
    <t>Instalace nosné konstrukce, včetně panelů</t>
  </si>
  <si>
    <t>48</t>
  </si>
  <si>
    <t>74172-R12</t>
  </si>
  <si>
    <t>Doprava a přesun hmot materiálových nákladů</t>
  </si>
  <si>
    <t>282792133</t>
  </si>
  <si>
    <t>49</t>
  </si>
  <si>
    <t>74172-R13</t>
  </si>
  <si>
    <t>Revize el. zařízení, Hromosvod</t>
  </si>
  <si>
    <t>1347450347</t>
  </si>
  <si>
    <t>50</t>
  </si>
  <si>
    <t>74172-R14</t>
  </si>
  <si>
    <t>Projekt DSPS, Žádost o UTP</t>
  </si>
  <si>
    <t>-20384763</t>
  </si>
  <si>
    <t>51</t>
  </si>
  <si>
    <t>74172-R15</t>
  </si>
  <si>
    <t>Zařízení stavenistě + Likvidace odpadu</t>
  </si>
  <si>
    <t>-1288810074</t>
  </si>
  <si>
    <t>52</t>
  </si>
  <si>
    <t>74172-R16</t>
  </si>
  <si>
    <t xml:space="preserve">Fotodokumentace v elektronické  podobě ( flash disk)</t>
  </si>
  <si>
    <t>-1624427689</t>
  </si>
  <si>
    <t>Fotodokumentace v elektronické podobě ( flash disk)</t>
  </si>
  <si>
    <t>53</t>
  </si>
  <si>
    <t>74172-R17</t>
  </si>
  <si>
    <t>Režijní nákladová položka , zaměření , řešení realizace – cestovné</t>
  </si>
  <si>
    <t>-700904388</t>
  </si>
  <si>
    <t>54</t>
  </si>
  <si>
    <t>74172-R18</t>
  </si>
  <si>
    <t>Řídící modul pro komunální energetiku</t>
  </si>
  <si>
    <t>-1618666999</t>
  </si>
  <si>
    <t>55</t>
  </si>
  <si>
    <t>74172-R19</t>
  </si>
  <si>
    <t>Kompletní zapojení FVE systému + instalace STOP TLAČÍTKA</t>
  </si>
  <si>
    <t>-1020128856</t>
  </si>
  <si>
    <t>56</t>
  </si>
  <si>
    <t>74172-R20</t>
  </si>
  <si>
    <t>Provedení hromosvodu a napojení na hromosvodovou soustavu podle platných norem - viz. D.1.4.1 Elektroinstalace</t>
  </si>
  <si>
    <t>-213796689</t>
  </si>
  <si>
    <t>57</t>
  </si>
  <si>
    <t>74172-R21</t>
  </si>
  <si>
    <t>Protipožární ochrana konektorů panelů a optimizérů výkonu</t>
  </si>
  <si>
    <t>145102588</t>
  </si>
  <si>
    <t>742</t>
  </si>
  <si>
    <t>Elektroinstalace - slaboproud</t>
  </si>
  <si>
    <t>58</t>
  </si>
  <si>
    <t>7422600-R</t>
  </si>
  <si>
    <t>Dodání, montáž a zprovoznění zařízení autonomní detekce a signalizace, vč. revize a dokladu o montáži</t>
  </si>
  <si>
    <t>-1271299056</t>
  </si>
  <si>
    <t>764</t>
  </si>
  <si>
    <t>Konstrukce klempířské</t>
  </si>
  <si>
    <t>59</t>
  </si>
  <si>
    <t>764212632</t>
  </si>
  <si>
    <t>Oplechování štítu závětrnou lištou z Pz s povrchovou úpravou rš 200 mm</t>
  </si>
  <si>
    <t>m</t>
  </si>
  <si>
    <t>-1005189695</t>
  </si>
  <si>
    <t>Oplechování střešních prvků z pozinkovaného plechu s povrchovou úpravou štítu závětrnou lištou rš 200 mm</t>
  </si>
  <si>
    <t>https://podminky.urs.cz/item/CS_URS_2025_02/764212632</t>
  </si>
  <si>
    <t>2,8+2*2,8</t>
  </si>
  <si>
    <t>60</t>
  </si>
  <si>
    <t>764212661</t>
  </si>
  <si>
    <t>Oplechování rovné okapové hrany z Pz s povrchovou úpravou rš 150 mm</t>
  </si>
  <si>
    <t>349421282</t>
  </si>
  <si>
    <t>Oplechování střešních prvků z pozinkovaného plechu s povrchovou úpravou okapu střechy rovné okapovým plechem rš 150 mm</t>
  </si>
  <si>
    <t>https://podminky.urs.cz/item/CS_URS_2025_02/764212661</t>
  </si>
  <si>
    <t>2,8</t>
  </si>
  <si>
    <t>61</t>
  </si>
  <si>
    <t>998764101</t>
  </si>
  <si>
    <t>Přesun hmot tonážní pro konstrukce klempířské v objektech v do 6 m</t>
  </si>
  <si>
    <t>-307882884</t>
  </si>
  <si>
    <t>Přesun hmot pro konstrukce klempířské stanovený z hmotnosti přesunovaného materiálu vodorovná dopravní vzdálenost do 50 m základní v objektech výšky do 6 m</t>
  </si>
  <si>
    <t>https://podminky.urs.cz/item/CS_URS_2025_02/998764101</t>
  </si>
  <si>
    <t>767</t>
  </si>
  <si>
    <t>Konstrukce zámečnické</t>
  </si>
  <si>
    <t>62</t>
  </si>
  <si>
    <t>767995112</t>
  </si>
  <si>
    <t>Montáž atypických zámečnických konstrukcí hmotnosti přes 5 do 10 kg</t>
  </si>
  <si>
    <t>1303949516</t>
  </si>
  <si>
    <t>Montáž ostatních atypických zámečnických konstrukcí hmotnosti přes 5 do 10 kg</t>
  </si>
  <si>
    <t>https://podminky.urs.cz/item/CS_URS_2025_02/767995112</t>
  </si>
  <si>
    <t>63</t>
  </si>
  <si>
    <t>44932114</t>
  </si>
  <si>
    <t>přístroj hasicí ruční práškový nástěnný hasební schopnost 27A, 183B, C</t>
  </si>
  <si>
    <t>-1704853966</t>
  </si>
  <si>
    <t>64</t>
  </si>
  <si>
    <t>998767101</t>
  </si>
  <si>
    <t>Přesun hmot tonážní pro zámečnické konstrukce v objektech v do 6 m</t>
  </si>
  <si>
    <t>507670059</t>
  </si>
  <si>
    <t>Přesun hmot pro zámečnické konstrukce stanovený z hmotnosti přesunovaného materiálu vodorovná dopravní vzdálenost do 50 m základní v objektech výšky do 6 m</t>
  </si>
  <si>
    <t>https://podminky.urs.cz/item/CS_URS_2025_02/998767101</t>
  </si>
  <si>
    <t>784</t>
  </si>
  <si>
    <t>Dokončovací práce - malby a tapety</t>
  </si>
  <si>
    <t>65</t>
  </si>
  <si>
    <t>784111001</t>
  </si>
  <si>
    <t>Oprášení (ometení ) podkladu v místnostech v do 3,80 m</t>
  </si>
  <si>
    <t>683694426</t>
  </si>
  <si>
    <t>Oprášení (ometení) podkladu v místnostech výšky do 3,80 m</t>
  </si>
  <si>
    <t>https://podminky.urs.cz/item/CS_URS_2025_02/784111001</t>
  </si>
  <si>
    <t>sklad</t>
  </si>
  <si>
    <t>2,8*(1,875*2,2)-2,0*0,9*2</t>
  </si>
  <si>
    <t>1,875*2,2</t>
  </si>
  <si>
    <t>Součet</t>
  </si>
  <si>
    <t>66</t>
  </si>
  <si>
    <t>784181101</t>
  </si>
  <si>
    <t>Základní akrylátová jednonásobná bezbarvá penetrace podkladu v místnostech v do 3,80 m</t>
  </si>
  <si>
    <t>-544051202</t>
  </si>
  <si>
    <t>Penetrace podkladu jednonásobná základní akrylátová bezbarvá v místnostech výšky do 3,80 m</t>
  </si>
  <si>
    <t>https://podminky.urs.cz/item/CS_URS_2025_02/784181101</t>
  </si>
  <si>
    <t>67</t>
  </si>
  <si>
    <t>784211111</t>
  </si>
  <si>
    <t>Dvojnásobné bílé malby ze směsí za mokra velmi dobře oděruvzdorných v místnostech v do 3,80 m</t>
  </si>
  <si>
    <t>-1102614913</t>
  </si>
  <si>
    <t>Malby z malířských směsí oděruvzdorných za mokra dvojnásobné, bílé za mokra oděruvzdorné velmi dobře v místnostech výšky do 3,80 m</t>
  </si>
  <si>
    <t>https://podminky.urs.cz/item/CS_URS_2025_02/784211111</t>
  </si>
  <si>
    <t>VRN</t>
  </si>
  <si>
    <t>Vedlejší rozpočtové náklady</t>
  </si>
  <si>
    <t>VRN1</t>
  </si>
  <si>
    <t>Průzkumné, zeměměřičské a projektové práce</t>
  </si>
  <si>
    <t>68</t>
  </si>
  <si>
    <t>013244000</t>
  </si>
  <si>
    <t>Realizační projektová dokumentace</t>
  </si>
  <si>
    <t>soubor</t>
  </si>
  <si>
    <t>CS ÚRS 2025 01</t>
  </si>
  <si>
    <t>1024</t>
  </si>
  <si>
    <t>-833426467</t>
  </si>
  <si>
    <t>https://podminky.urs.cz/item/CS_URS_2025_01/013244000</t>
  </si>
  <si>
    <t>v případě návrhu jiného technického řešení, vč. projednání s dotčenými orgány</t>
  </si>
  <si>
    <t>VRN9</t>
  </si>
  <si>
    <t>Ostatní náklady</t>
  </si>
  <si>
    <t>69</t>
  </si>
  <si>
    <t>091002000</t>
  </si>
  <si>
    <t>Ostatní náklady související s objektem</t>
  </si>
  <si>
    <t>369509651</t>
  </si>
  <si>
    <t>https://podminky.urs.cz/item/CS_URS_2025_01/091002000</t>
  </si>
  <si>
    <t>dodání a umístění - výstražné a bezpečnostní značky a tabulky dle PBŘ:</t>
  </si>
  <si>
    <t>- Hlavní vypínač elektrické energie a hlavní uzávěr plynu</t>
  </si>
  <si>
    <t>- Odpojovač FVE (STOP FVE), rozvaděče FVE (případné "živé" části vedení)</t>
  </si>
  <si>
    <t>- Prostory s technologií (PV systému)</t>
  </si>
  <si>
    <t>- Nehasit vodou ani vodními PHP (rozvaděč el. energie)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</si>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</sst>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3" TargetMode="External" /><Relationship Id="rId2" Type="http://schemas.openxmlformats.org/officeDocument/2006/relationships/hyperlink" Target="https://podminky.urs.cz/item/CS_URS_2025_02/121112003" TargetMode="External" /><Relationship Id="rId3" Type="http://schemas.openxmlformats.org/officeDocument/2006/relationships/hyperlink" Target="https://podminky.urs.cz/item/CS_URS_2025_02/122111101" TargetMode="External" /><Relationship Id="rId4" Type="http://schemas.openxmlformats.org/officeDocument/2006/relationships/hyperlink" Target="https://podminky.urs.cz/item/CS_URS_2025_02/123112101" TargetMode="External" /><Relationship Id="rId5" Type="http://schemas.openxmlformats.org/officeDocument/2006/relationships/hyperlink" Target="https://podminky.urs.cz/item/CS_URS_2025_02/162211311" TargetMode="External" /><Relationship Id="rId6" Type="http://schemas.openxmlformats.org/officeDocument/2006/relationships/hyperlink" Target="https://podminky.urs.cz/item/CS_URS_2025_02/162651112" TargetMode="External" /><Relationship Id="rId7" Type="http://schemas.openxmlformats.org/officeDocument/2006/relationships/hyperlink" Target="https://podminky.urs.cz/item/CS_URS_2025_02/175111101" TargetMode="External" /><Relationship Id="rId8" Type="http://schemas.openxmlformats.org/officeDocument/2006/relationships/hyperlink" Target="https://podminky.urs.cz/item/CS_URS_2025_02/175111201" TargetMode="External" /><Relationship Id="rId9" Type="http://schemas.openxmlformats.org/officeDocument/2006/relationships/hyperlink" Target="https://podminky.urs.cz/item/CS_URS_2025_02/181411121" TargetMode="External" /><Relationship Id="rId10" Type="http://schemas.openxmlformats.org/officeDocument/2006/relationships/hyperlink" Target="https://podminky.urs.cz/item/CS_URS_2025_02/181911102" TargetMode="External" /><Relationship Id="rId11" Type="http://schemas.openxmlformats.org/officeDocument/2006/relationships/hyperlink" Target="https://podminky.urs.cz/item/CS_URS_2025_02/213311113" TargetMode="External" /><Relationship Id="rId12" Type="http://schemas.openxmlformats.org/officeDocument/2006/relationships/hyperlink" Target="https://podminky.urs.cz/item/CS_URS_2025_02/273321511" TargetMode="External" /><Relationship Id="rId13" Type="http://schemas.openxmlformats.org/officeDocument/2006/relationships/hyperlink" Target="https://podminky.urs.cz/item/CS_URS_2025_02/273325913" TargetMode="External" /><Relationship Id="rId14" Type="http://schemas.openxmlformats.org/officeDocument/2006/relationships/hyperlink" Target="https://podminky.urs.cz/item/CS_URS_2025_02/273351121" TargetMode="External" /><Relationship Id="rId15" Type="http://schemas.openxmlformats.org/officeDocument/2006/relationships/hyperlink" Target="https://podminky.urs.cz/item/CS_URS_2025_02/273351122" TargetMode="External" /><Relationship Id="rId16" Type="http://schemas.openxmlformats.org/officeDocument/2006/relationships/hyperlink" Target="https://podminky.urs.cz/item/CS_URS_2025_02/273362021" TargetMode="External" /><Relationship Id="rId17" Type="http://schemas.openxmlformats.org/officeDocument/2006/relationships/hyperlink" Target="https://podminky.urs.cz/item/CS_URS_2025_02/311113222" TargetMode="External" /><Relationship Id="rId18" Type="http://schemas.openxmlformats.org/officeDocument/2006/relationships/hyperlink" Target="https://podminky.urs.cz/item/CS_URS_2025_02/411321414" TargetMode="External" /><Relationship Id="rId19" Type="http://schemas.openxmlformats.org/officeDocument/2006/relationships/hyperlink" Target="https://podminky.urs.cz/item/CS_URS_2025_02/411351011" TargetMode="External" /><Relationship Id="rId20" Type="http://schemas.openxmlformats.org/officeDocument/2006/relationships/hyperlink" Target="https://podminky.urs.cz/item/CS_URS_2025_02/411351012" TargetMode="External" /><Relationship Id="rId21" Type="http://schemas.openxmlformats.org/officeDocument/2006/relationships/hyperlink" Target="https://podminky.urs.cz/item/CS_URS_2025_02/411354311" TargetMode="External" /><Relationship Id="rId22" Type="http://schemas.openxmlformats.org/officeDocument/2006/relationships/hyperlink" Target="https://podminky.urs.cz/item/CS_URS_2025_02/411354312" TargetMode="External" /><Relationship Id="rId23" Type="http://schemas.openxmlformats.org/officeDocument/2006/relationships/hyperlink" Target="https://podminky.urs.cz/item/CS_URS_2025_02/411362021" TargetMode="External" /><Relationship Id="rId24" Type="http://schemas.openxmlformats.org/officeDocument/2006/relationships/hyperlink" Target="https://podminky.urs.cz/item/CS_URS_2025_02/596211110" TargetMode="External" /><Relationship Id="rId25" Type="http://schemas.openxmlformats.org/officeDocument/2006/relationships/hyperlink" Target="https://podminky.urs.cz/item/CS_URS_2025_02/941211111" TargetMode="External" /><Relationship Id="rId26" Type="http://schemas.openxmlformats.org/officeDocument/2006/relationships/hyperlink" Target="https://podminky.urs.cz/item/CS_URS_2025_02/941211211" TargetMode="External" /><Relationship Id="rId27" Type="http://schemas.openxmlformats.org/officeDocument/2006/relationships/hyperlink" Target="https://podminky.urs.cz/item/CS_URS_2025_02/941211811" TargetMode="External" /><Relationship Id="rId28" Type="http://schemas.openxmlformats.org/officeDocument/2006/relationships/hyperlink" Target="https://podminky.urs.cz/item/CS_URS_2025_02/949101111" TargetMode="External" /><Relationship Id="rId29" Type="http://schemas.openxmlformats.org/officeDocument/2006/relationships/hyperlink" Target="https://podminky.urs.cz/item/CS_URS_2025_02/971033331" TargetMode="External" /><Relationship Id="rId30" Type="http://schemas.openxmlformats.org/officeDocument/2006/relationships/hyperlink" Target="https://podminky.urs.cz/item/CS_URS_2025_02/998011008" TargetMode="External" /><Relationship Id="rId31" Type="http://schemas.openxmlformats.org/officeDocument/2006/relationships/hyperlink" Target="https://podminky.urs.cz/item/CS_URS_2025_02/711411001" TargetMode="External" /><Relationship Id="rId32" Type="http://schemas.openxmlformats.org/officeDocument/2006/relationships/hyperlink" Target="https://podminky.urs.cz/item/CS_URS_2025_02/711441559" TargetMode="External" /><Relationship Id="rId33" Type="http://schemas.openxmlformats.org/officeDocument/2006/relationships/hyperlink" Target="https://podminky.urs.cz/item/CS_URS_2025_02/998711101" TargetMode="External" /><Relationship Id="rId34" Type="http://schemas.openxmlformats.org/officeDocument/2006/relationships/hyperlink" Target="https://podminky.urs.cz/item/CS_URS_2025_02/764212632" TargetMode="External" /><Relationship Id="rId35" Type="http://schemas.openxmlformats.org/officeDocument/2006/relationships/hyperlink" Target="https://podminky.urs.cz/item/CS_URS_2025_02/764212661" TargetMode="External" /><Relationship Id="rId36" Type="http://schemas.openxmlformats.org/officeDocument/2006/relationships/hyperlink" Target="https://podminky.urs.cz/item/CS_URS_2025_02/998764101" TargetMode="External" /><Relationship Id="rId37" Type="http://schemas.openxmlformats.org/officeDocument/2006/relationships/hyperlink" Target="https://podminky.urs.cz/item/CS_URS_2025_02/767995112" TargetMode="External" /><Relationship Id="rId38" Type="http://schemas.openxmlformats.org/officeDocument/2006/relationships/hyperlink" Target="https://podminky.urs.cz/item/CS_URS_2025_02/998767101" TargetMode="External" /><Relationship Id="rId39" Type="http://schemas.openxmlformats.org/officeDocument/2006/relationships/hyperlink" Target="https://podminky.urs.cz/item/CS_URS_2025_02/784111001" TargetMode="External" /><Relationship Id="rId40" Type="http://schemas.openxmlformats.org/officeDocument/2006/relationships/hyperlink" Target="https://podminky.urs.cz/item/CS_URS_2025_02/784181101" TargetMode="External" /><Relationship Id="rId41" Type="http://schemas.openxmlformats.org/officeDocument/2006/relationships/hyperlink" Target="https://podminky.urs.cz/item/CS_URS_2025_02/784211111" TargetMode="External" /><Relationship Id="rId42" Type="http://schemas.openxmlformats.org/officeDocument/2006/relationships/hyperlink" Target="https://podminky.urs.cz/item/CS_URS_2025_01/013244000" TargetMode="External" /><Relationship Id="rId43" Type="http://schemas.openxmlformats.org/officeDocument/2006/relationships/hyperlink" Target="https://podminky.urs.cz/item/CS_URS_2025_01/091002000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240307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FVE systém v objektech Města Tachova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Tachov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5. 3. 2025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Tachov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S P I R A L spol. s r. 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ing. Pavel Kodýtek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'240307.12 - ZŠ Zárečná'!J30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'240307.12 - ZŠ Zárečná'!P97</f>
        <v>0</v>
      </c>
      <c r="AV55" s="122">
        <f>'240307.12 - ZŠ Zárečná'!J33</f>
        <v>0</v>
      </c>
      <c r="AW55" s="122">
        <f>'240307.12 - ZŠ Zárečná'!J34</f>
        <v>0</v>
      </c>
      <c r="AX55" s="122">
        <f>'240307.12 - ZŠ Zárečná'!J35</f>
        <v>0</v>
      </c>
      <c r="AY55" s="122">
        <f>'240307.12 - ZŠ Zárečná'!J36</f>
        <v>0</v>
      </c>
      <c r="AZ55" s="122">
        <f>'240307.12 - ZŠ Zárečná'!F33</f>
        <v>0</v>
      </c>
      <c r="BA55" s="122">
        <f>'240307.12 - ZŠ Zárečná'!F34</f>
        <v>0</v>
      </c>
      <c r="BB55" s="122">
        <f>'240307.12 - ZŠ Zárečná'!F35</f>
        <v>0</v>
      </c>
      <c r="BC55" s="122">
        <f>'240307.12 - ZŠ Zárečná'!F36</f>
        <v>0</v>
      </c>
      <c r="BD55" s="124">
        <f>'240307.12 - ZŠ Zárečná'!F37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kN9eV2JVzH3ddXtFnXcCwHPz8ZlgUdsIrgx2NAkxiO0aBLBNNWOgKco+ELGqsOF30cCp4/vOhO38rxw7HIlf+Q==" hashValue="1949JygfUmHReWNZSnSztz/JFIL3EYmKDiZXAAa8t83/dM/r42zb0W0dzqvjOsP5Viv0CkDb2yg4DgXPkmV2f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307.12 - ZŠ Zárečná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85</v>
      </c>
    </row>
    <row r="4" s="1" customFormat="1" ht="24.96" customHeight="1">
      <c r="B4" s="22"/>
      <c r="D4" s="128" t="s">
        <v>86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FVE systém v objektech Města Tachova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87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88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5. 3. 2025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27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28</v>
      </c>
      <c r="F15" s="40"/>
      <c r="G15" s="40"/>
      <c r="H15" s="40"/>
      <c r="I15" s="130" t="s">
        <v>29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30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29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32</v>
      </c>
      <c r="E20" s="40"/>
      <c r="F20" s="40"/>
      <c r="G20" s="40"/>
      <c r="H20" s="40"/>
      <c r="I20" s="130" t="s">
        <v>26</v>
      </c>
      <c r="J20" s="134" t="s">
        <v>33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34</v>
      </c>
      <c r="F21" s="40"/>
      <c r="G21" s="40"/>
      <c r="H21" s="40"/>
      <c r="I21" s="130" t="s">
        <v>29</v>
      </c>
      <c r="J21" s="134" t="s">
        <v>35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37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38</v>
      </c>
      <c r="F24" s="40"/>
      <c r="G24" s="40"/>
      <c r="H24" s="40"/>
      <c r="I24" s="130" t="s">
        <v>29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39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41</v>
      </c>
      <c r="E30" s="40"/>
      <c r="F30" s="40"/>
      <c r="G30" s="40"/>
      <c r="H30" s="40"/>
      <c r="I30" s="40"/>
      <c r="J30" s="142">
        <f>ROUND(J97,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43</v>
      </c>
      <c r="G32" s="40"/>
      <c r="H32" s="40"/>
      <c r="I32" s="143" t="s">
        <v>42</v>
      </c>
      <c r="J32" s="143" t="s">
        <v>44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45</v>
      </c>
      <c r="E33" s="130" t="s">
        <v>46</v>
      </c>
      <c r="F33" s="145">
        <f>ROUND((SUM(BE97:BE367)),  2)</f>
        <v>0</v>
      </c>
      <c r="G33" s="40"/>
      <c r="H33" s="40"/>
      <c r="I33" s="146">
        <v>0.20999999999999999</v>
      </c>
      <c r="J33" s="145">
        <f>ROUND(((SUM(BE97:BE367))*I33),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47</v>
      </c>
      <c r="F34" s="145">
        <f>ROUND((SUM(BF97:BF367)),  2)</f>
        <v>0</v>
      </c>
      <c r="G34" s="40"/>
      <c r="H34" s="40"/>
      <c r="I34" s="146">
        <v>0.12</v>
      </c>
      <c r="J34" s="145">
        <f>ROUND(((SUM(BF97:BF367))*I34),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5">
        <f>ROUND((SUM(BG97:BG367)),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49</v>
      </c>
      <c r="F36" s="145">
        <f>ROUND((SUM(BH97:BH367)),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50</v>
      </c>
      <c r="F37" s="145">
        <f>ROUND((SUM(BI97:BI367)),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FVE systém v objektech Města Tachova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240307.12 - ZŠ Zárečná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Tachov</v>
      </c>
      <c r="G52" s="42"/>
      <c r="H52" s="42"/>
      <c r="I52" s="34" t="s">
        <v>23</v>
      </c>
      <c r="J52" s="74" t="str">
        <f>IF(J12="","",J12)</f>
        <v>5. 3. 2025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Tachov</v>
      </c>
      <c r="G54" s="42"/>
      <c r="H54" s="42"/>
      <c r="I54" s="34" t="s">
        <v>32</v>
      </c>
      <c r="J54" s="38" t="str">
        <f>E21</f>
        <v>S P I R A L spol. s r. 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Pavel Kodýtek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73</v>
      </c>
      <c r="D59" s="42"/>
      <c r="E59" s="42"/>
      <c r="F59" s="42"/>
      <c r="G59" s="42"/>
      <c r="H59" s="42"/>
      <c r="I59" s="42"/>
      <c r="J59" s="104">
        <f>J97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3"/>
      <c r="C60" s="164"/>
      <c r="D60" s="165" t="s">
        <v>93</v>
      </c>
      <c r="E60" s="166"/>
      <c r="F60" s="166"/>
      <c r="G60" s="166"/>
      <c r="H60" s="166"/>
      <c r="I60" s="166"/>
      <c r="J60" s="167">
        <f>J98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94</v>
      </c>
      <c r="E61" s="172"/>
      <c r="F61" s="172"/>
      <c r="G61" s="172"/>
      <c r="H61" s="172"/>
      <c r="I61" s="172"/>
      <c r="J61" s="173">
        <f>J99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95</v>
      </c>
      <c r="E62" s="172"/>
      <c r="F62" s="172"/>
      <c r="G62" s="172"/>
      <c r="H62" s="172"/>
      <c r="I62" s="172"/>
      <c r="J62" s="173">
        <f>J150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96</v>
      </c>
      <c r="E63" s="172"/>
      <c r="F63" s="172"/>
      <c r="G63" s="172"/>
      <c r="H63" s="172"/>
      <c r="I63" s="172"/>
      <c r="J63" s="173">
        <f>J181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97</v>
      </c>
      <c r="E64" s="172"/>
      <c r="F64" s="172"/>
      <c r="G64" s="172"/>
      <c r="H64" s="172"/>
      <c r="I64" s="172"/>
      <c r="J64" s="173">
        <f>J188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98</v>
      </c>
      <c r="E65" s="172"/>
      <c r="F65" s="172"/>
      <c r="G65" s="172"/>
      <c r="H65" s="172"/>
      <c r="I65" s="172"/>
      <c r="J65" s="173">
        <f>J213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99</v>
      </c>
      <c r="E66" s="172"/>
      <c r="F66" s="172"/>
      <c r="G66" s="172"/>
      <c r="H66" s="172"/>
      <c r="I66" s="172"/>
      <c r="J66" s="173">
        <f>J219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100</v>
      </c>
      <c r="E67" s="172"/>
      <c r="F67" s="172"/>
      <c r="G67" s="172"/>
      <c r="H67" s="172"/>
      <c r="I67" s="172"/>
      <c r="J67" s="173">
        <f>J240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3"/>
      <c r="C68" s="164"/>
      <c r="D68" s="165" t="s">
        <v>101</v>
      </c>
      <c r="E68" s="166"/>
      <c r="F68" s="166"/>
      <c r="G68" s="166"/>
      <c r="H68" s="166"/>
      <c r="I68" s="166"/>
      <c r="J68" s="167">
        <f>J244</f>
        <v>0</v>
      </c>
      <c r="K68" s="164"/>
      <c r="L68" s="168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9"/>
      <c r="C69" s="170"/>
      <c r="D69" s="171" t="s">
        <v>102</v>
      </c>
      <c r="E69" s="172"/>
      <c r="F69" s="172"/>
      <c r="G69" s="172"/>
      <c r="H69" s="172"/>
      <c r="I69" s="172"/>
      <c r="J69" s="173">
        <f>J245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103</v>
      </c>
      <c r="E70" s="172"/>
      <c r="F70" s="172"/>
      <c r="G70" s="172"/>
      <c r="H70" s="172"/>
      <c r="I70" s="172"/>
      <c r="J70" s="173">
        <f>J265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104</v>
      </c>
      <c r="E71" s="172"/>
      <c r="F71" s="172"/>
      <c r="G71" s="172"/>
      <c r="H71" s="172"/>
      <c r="I71" s="172"/>
      <c r="J71" s="173">
        <f>J308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105</v>
      </c>
      <c r="E72" s="172"/>
      <c r="F72" s="172"/>
      <c r="G72" s="172"/>
      <c r="H72" s="172"/>
      <c r="I72" s="172"/>
      <c r="J72" s="173">
        <f>J311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106</v>
      </c>
      <c r="E73" s="172"/>
      <c r="F73" s="172"/>
      <c r="G73" s="172"/>
      <c r="H73" s="172"/>
      <c r="I73" s="172"/>
      <c r="J73" s="173">
        <f>J324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107</v>
      </c>
      <c r="E74" s="172"/>
      <c r="F74" s="172"/>
      <c r="G74" s="172"/>
      <c r="H74" s="172"/>
      <c r="I74" s="172"/>
      <c r="J74" s="173">
        <f>J333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63"/>
      <c r="C75" s="164"/>
      <c r="D75" s="165" t="s">
        <v>108</v>
      </c>
      <c r="E75" s="166"/>
      <c r="F75" s="166"/>
      <c r="G75" s="166"/>
      <c r="H75" s="166"/>
      <c r="I75" s="166"/>
      <c r="J75" s="167">
        <f>J351</f>
        <v>0</v>
      </c>
      <c r="K75" s="164"/>
      <c r="L75" s="168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69"/>
      <c r="C76" s="170"/>
      <c r="D76" s="171" t="s">
        <v>109</v>
      </c>
      <c r="E76" s="172"/>
      <c r="F76" s="172"/>
      <c r="G76" s="172"/>
      <c r="H76" s="172"/>
      <c r="I76" s="172"/>
      <c r="J76" s="173">
        <f>J352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69"/>
      <c r="C77" s="170"/>
      <c r="D77" s="171" t="s">
        <v>110</v>
      </c>
      <c r="E77" s="172"/>
      <c r="F77" s="172"/>
      <c r="G77" s="172"/>
      <c r="H77" s="172"/>
      <c r="I77" s="172"/>
      <c r="J77" s="173">
        <f>J358</f>
        <v>0</v>
      </c>
      <c r="K77" s="170"/>
      <c r="L77" s="17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64"/>
      <c r="J83" s="64"/>
      <c r="K83" s="64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111</v>
      </c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42"/>
      <c r="J86" s="42"/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58" t="str">
        <f>E7</f>
        <v>FVE systém v objektech Města Tachova</v>
      </c>
      <c r="F87" s="34"/>
      <c r="G87" s="34"/>
      <c r="H87" s="34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87</v>
      </c>
      <c r="D88" s="42"/>
      <c r="E88" s="42"/>
      <c r="F88" s="42"/>
      <c r="G88" s="42"/>
      <c r="H88" s="42"/>
      <c r="I88" s="42"/>
      <c r="J88" s="42"/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240307.12 - ZŠ Zárečná</v>
      </c>
      <c r="F89" s="42"/>
      <c r="G89" s="42"/>
      <c r="H89" s="42"/>
      <c r="I89" s="42"/>
      <c r="J89" s="42"/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Tachov</v>
      </c>
      <c r="G91" s="42"/>
      <c r="H91" s="42"/>
      <c r="I91" s="34" t="s">
        <v>23</v>
      </c>
      <c r="J91" s="74" t="str">
        <f>IF(J12="","",J12)</f>
        <v>5. 3. 2025</v>
      </c>
      <c r="K91" s="4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2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25</v>
      </c>
      <c r="D93" s="42"/>
      <c r="E93" s="42"/>
      <c r="F93" s="29" t="str">
        <f>E15</f>
        <v>Město Tachov</v>
      </c>
      <c r="G93" s="42"/>
      <c r="H93" s="42"/>
      <c r="I93" s="34" t="s">
        <v>32</v>
      </c>
      <c r="J93" s="38" t="str">
        <f>E21</f>
        <v>S P I R A L spol. s r. o.</v>
      </c>
      <c r="K93" s="42"/>
      <c r="L93" s="132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30</v>
      </c>
      <c r="D94" s="42"/>
      <c r="E94" s="42"/>
      <c r="F94" s="29" t="str">
        <f>IF(E18="","",E18)</f>
        <v>Vyplň údaj</v>
      </c>
      <c r="G94" s="42"/>
      <c r="H94" s="42"/>
      <c r="I94" s="34" t="s">
        <v>37</v>
      </c>
      <c r="J94" s="38" t="str">
        <f>E24</f>
        <v>ing. Pavel Kodýtek</v>
      </c>
      <c r="K94" s="42"/>
      <c r="L94" s="132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32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75"/>
      <c r="B96" s="176"/>
      <c r="C96" s="177" t="s">
        <v>112</v>
      </c>
      <c r="D96" s="178" t="s">
        <v>60</v>
      </c>
      <c r="E96" s="178" t="s">
        <v>56</v>
      </c>
      <c r="F96" s="178" t="s">
        <v>57</v>
      </c>
      <c r="G96" s="178" t="s">
        <v>113</v>
      </c>
      <c r="H96" s="178" t="s">
        <v>114</v>
      </c>
      <c r="I96" s="178" t="s">
        <v>115</v>
      </c>
      <c r="J96" s="178" t="s">
        <v>91</v>
      </c>
      <c r="K96" s="179" t="s">
        <v>116</v>
      </c>
      <c r="L96" s="180"/>
      <c r="M96" s="94" t="s">
        <v>19</v>
      </c>
      <c r="N96" s="95" t="s">
        <v>45</v>
      </c>
      <c r="O96" s="95" t="s">
        <v>117</v>
      </c>
      <c r="P96" s="95" t="s">
        <v>118</v>
      </c>
      <c r="Q96" s="95" t="s">
        <v>119</v>
      </c>
      <c r="R96" s="95" t="s">
        <v>120</v>
      </c>
      <c r="S96" s="95" t="s">
        <v>121</v>
      </c>
      <c r="T96" s="96" t="s">
        <v>122</v>
      </c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</row>
    <row r="97" s="2" customFormat="1" ht="22.8" customHeight="1">
      <c r="A97" s="40"/>
      <c r="B97" s="41"/>
      <c r="C97" s="101" t="s">
        <v>123</v>
      </c>
      <c r="D97" s="42"/>
      <c r="E97" s="42"/>
      <c r="F97" s="42"/>
      <c r="G97" s="42"/>
      <c r="H97" s="42"/>
      <c r="I97" s="42"/>
      <c r="J97" s="181">
        <f>BK97</f>
        <v>0</v>
      </c>
      <c r="K97" s="42"/>
      <c r="L97" s="46"/>
      <c r="M97" s="97"/>
      <c r="N97" s="182"/>
      <c r="O97" s="98"/>
      <c r="P97" s="183">
        <f>P98+P244+P351</f>
        <v>0</v>
      </c>
      <c r="Q97" s="98"/>
      <c r="R97" s="183">
        <f>R98+R244+R351</f>
        <v>23.867735849999999</v>
      </c>
      <c r="S97" s="98"/>
      <c r="T97" s="184">
        <f>T98+T244+T351</f>
        <v>0.88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74</v>
      </c>
      <c r="AU97" s="19" t="s">
        <v>92</v>
      </c>
      <c r="BK97" s="185">
        <f>BK98+BK244+BK351</f>
        <v>0</v>
      </c>
    </row>
    <row r="98" s="12" customFormat="1" ht="25.92" customHeight="1">
      <c r="A98" s="12"/>
      <c r="B98" s="186"/>
      <c r="C98" s="187"/>
      <c r="D98" s="188" t="s">
        <v>74</v>
      </c>
      <c r="E98" s="189" t="s">
        <v>124</v>
      </c>
      <c r="F98" s="189" t="s">
        <v>125</v>
      </c>
      <c r="G98" s="187"/>
      <c r="H98" s="187"/>
      <c r="I98" s="190"/>
      <c r="J98" s="191">
        <f>BK98</f>
        <v>0</v>
      </c>
      <c r="K98" s="187"/>
      <c r="L98" s="192"/>
      <c r="M98" s="193"/>
      <c r="N98" s="194"/>
      <c r="O98" s="194"/>
      <c r="P98" s="195">
        <f>P99+P150+P181+P188+P213+P219+P240</f>
        <v>0</v>
      </c>
      <c r="Q98" s="194"/>
      <c r="R98" s="195">
        <f>R99+R150+R181+R188+R213+R219+R240</f>
        <v>23.719916599999998</v>
      </c>
      <c r="S98" s="194"/>
      <c r="T98" s="196">
        <f>T99+T150+T181+T188+T213+T219+T240</f>
        <v>0.88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83</v>
      </c>
      <c r="AT98" s="198" t="s">
        <v>74</v>
      </c>
      <c r="AU98" s="198" t="s">
        <v>75</v>
      </c>
      <c r="AY98" s="197" t="s">
        <v>126</v>
      </c>
      <c r="BK98" s="199">
        <f>BK99+BK150+BK181+BK188+BK213+BK219+BK240</f>
        <v>0</v>
      </c>
    </row>
    <row r="99" s="12" customFormat="1" ht="22.8" customHeight="1">
      <c r="A99" s="12"/>
      <c r="B99" s="186"/>
      <c r="C99" s="187"/>
      <c r="D99" s="188" t="s">
        <v>74</v>
      </c>
      <c r="E99" s="200" t="s">
        <v>83</v>
      </c>
      <c r="F99" s="200" t="s">
        <v>127</v>
      </c>
      <c r="G99" s="187"/>
      <c r="H99" s="187"/>
      <c r="I99" s="190"/>
      <c r="J99" s="201">
        <f>BK99</f>
        <v>0</v>
      </c>
      <c r="K99" s="187"/>
      <c r="L99" s="192"/>
      <c r="M99" s="193"/>
      <c r="N99" s="194"/>
      <c r="O99" s="194"/>
      <c r="P99" s="195">
        <f>SUM(P100:P149)</f>
        <v>0</v>
      </c>
      <c r="Q99" s="194"/>
      <c r="R99" s="195">
        <f>SUM(R100:R149)</f>
        <v>0.00029999999999999997</v>
      </c>
      <c r="S99" s="194"/>
      <c r="T99" s="196">
        <f>SUM(T100:T149)</f>
        <v>0.78000000000000003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7" t="s">
        <v>83</v>
      </c>
      <c r="AT99" s="198" t="s">
        <v>74</v>
      </c>
      <c r="AU99" s="198" t="s">
        <v>83</v>
      </c>
      <c r="AY99" s="197" t="s">
        <v>126</v>
      </c>
      <c r="BK99" s="199">
        <f>SUM(BK100:BK149)</f>
        <v>0</v>
      </c>
    </row>
    <row r="100" s="2" customFormat="1" ht="16.5" customHeight="1">
      <c r="A100" s="40"/>
      <c r="B100" s="41"/>
      <c r="C100" s="202" t="s">
        <v>83</v>
      </c>
      <c r="D100" s="202" t="s">
        <v>128</v>
      </c>
      <c r="E100" s="203" t="s">
        <v>129</v>
      </c>
      <c r="F100" s="204" t="s">
        <v>130</v>
      </c>
      <c r="G100" s="205" t="s">
        <v>131</v>
      </c>
      <c r="H100" s="206">
        <v>3</v>
      </c>
      <c r="I100" s="207"/>
      <c r="J100" s="208">
        <f>ROUND(I100*H100,2)</f>
        <v>0</v>
      </c>
      <c r="K100" s="204" t="s">
        <v>132</v>
      </c>
      <c r="L100" s="46"/>
      <c r="M100" s="209" t="s">
        <v>19</v>
      </c>
      <c r="N100" s="210" t="s">
        <v>46</v>
      </c>
      <c r="O100" s="86"/>
      <c r="P100" s="211">
        <f>O100*H100</f>
        <v>0</v>
      </c>
      <c r="Q100" s="211">
        <v>0</v>
      </c>
      <c r="R100" s="211">
        <f>Q100*H100</f>
        <v>0</v>
      </c>
      <c r="S100" s="211">
        <v>0.26000000000000001</v>
      </c>
      <c r="T100" s="212">
        <f>S100*H100</f>
        <v>0.78000000000000003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3" t="s">
        <v>133</v>
      </c>
      <c r="AT100" s="213" t="s">
        <v>128</v>
      </c>
      <c r="AU100" s="213" t="s">
        <v>85</v>
      </c>
      <c r="AY100" s="19" t="s">
        <v>126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9" t="s">
        <v>83</v>
      </c>
      <c r="BK100" s="214">
        <f>ROUND(I100*H100,2)</f>
        <v>0</v>
      </c>
      <c r="BL100" s="19" t="s">
        <v>133</v>
      </c>
      <c r="BM100" s="213" t="s">
        <v>134</v>
      </c>
    </row>
    <row r="101" s="2" customFormat="1">
      <c r="A101" s="40"/>
      <c r="B101" s="41"/>
      <c r="C101" s="42"/>
      <c r="D101" s="215" t="s">
        <v>135</v>
      </c>
      <c r="E101" s="42"/>
      <c r="F101" s="216" t="s">
        <v>136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135</v>
      </c>
      <c r="AU101" s="19" t="s">
        <v>85</v>
      </c>
    </row>
    <row r="102" s="2" customFormat="1">
      <c r="A102" s="40"/>
      <c r="B102" s="41"/>
      <c r="C102" s="42"/>
      <c r="D102" s="220" t="s">
        <v>137</v>
      </c>
      <c r="E102" s="42"/>
      <c r="F102" s="221" t="s">
        <v>138</v>
      </c>
      <c r="G102" s="42"/>
      <c r="H102" s="42"/>
      <c r="I102" s="217"/>
      <c r="J102" s="42"/>
      <c r="K102" s="42"/>
      <c r="L102" s="46"/>
      <c r="M102" s="218"/>
      <c r="N102" s="21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137</v>
      </c>
      <c r="AU102" s="19" t="s">
        <v>85</v>
      </c>
    </row>
    <row r="103" s="13" customFormat="1">
      <c r="A103" s="13"/>
      <c r="B103" s="222"/>
      <c r="C103" s="223"/>
      <c r="D103" s="215" t="s">
        <v>139</v>
      </c>
      <c r="E103" s="224" t="s">
        <v>19</v>
      </c>
      <c r="F103" s="225" t="s">
        <v>140</v>
      </c>
      <c r="G103" s="223"/>
      <c r="H103" s="224" t="s">
        <v>19</v>
      </c>
      <c r="I103" s="226"/>
      <c r="J103" s="223"/>
      <c r="K103" s="223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139</v>
      </c>
      <c r="AU103" s="231" t="s">
        <v>85</v>
      </c>
      <c r="AV103" s="13" t="s">
        <v>83</v>
      </c>
      <c r="AW103" s="13" t="s">
        <v>36</v>
      </c>
      <c r="AX103" s="13" t="s">
        <v>75</v>
      </c>
      <c r="AY103" s="231" t="s">
        <v>126</v>
      </c>
    </row>
    <row r="104" s="14" customFormat="1">
      <c r="A104" s="14"/>
      <c r="B104" s="232"/>
      <c r="C104" s="233"/>
      <c r="D104" s="215" t="s">
        <v>139</v>
      </c>
      <c r="E104" s="234" t="s">
        <v>19</v>
      </c>
      <c r="F104" s="235" t="s">
        <v>141</v>
      </c>
      <c r="G104" s="233"/>
      <c r="H104" s="236">
        <v>3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2" t="s">
        <v>139</v>
      </c>
      <c r="AU104" s="242" t="s">
        <v>85</v>
      </c>
      <c r="AV104" s="14" t="s">
        <v>85</v>
      </c>
      <c r="AW104" s="14" t="s">
        <v>36</v>
      </c>
      <c r="AX104" s="14" t="s">
        <v>83</v>
      </c>
      <c r="AY104" s="242" t="s">
        <v>126</v>
      </c>
    </row>
    <row r="105" s="2" customFormat="1" ht="16.5" customHeight="1">
      <c r="A105" s="40"/>
      <c r="B105" s="41"/>
      <c r="C105" s="202" t="s">
        <v>85</v>
      </c>
      <c r="D105" s="202" t="s">
        <v>128</v>
      </c>
      <c r="E105" s="203" t="s">
        <v>142</v>
      </c>
      <c r="F105" s="204" t="s">
        <v>143</v>
      </c>
      <c r="G105" s="205" t="s">
        <v>131</v>
      </c>
      <c r="H105" s="206">
        <v>10.24</v>
      </c>
      <c r="I105" s="207"/>
      <c r="J105" s="208">
        <f>ROUND(I105*H105,2)</f>
        <v>0</v>
      </c>
      <c r="K105" s="204" t="s">
        <v>132</v>
      </c>
      <c r="L105" s="46"/>
      <c r="M105" s="209" t="s">
        <v>19</v>
      </c>
      <c r="N105" s="210" t="s">
        <v>46</v>
      </c>
      <c r="O105" s="86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3" t="s">
        <v>133</v>
      </c>
      <c r="AT105" s="213" t="s">
        <v>128</v>
      </c>
      <c r="AU105" s="213" t="s">
        <v>85</v>
      </c>
      <c r="AY105" s="19" t="s">
        <v>126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9" t="s">
        <v>83</v>
      </c>
      <c r="BK105" s="214">
        <f>ROUND(I105*H105,2)</f>
        <v>0</v>
      </c>
      <c r="BL105" s="19" t="s">
        <v>133</v>
      </c>
      <c r="BM105" s="213" t="s">
        <v>144</v>
      </c>
    </row>
    <row r="106" s="2" customFormat="1">
      <c r="A106" s="40"/>
      <c r="B106" s="41"/>
      <c r="C106" s="42"/>
      <c r="D106" s="215" t="s">
        <v>135</v>
      </c>
      <c r="E106" s="42"/>
      <c r="F106" s="216" t="s">
        <v>145</v>
      </c>
      <c r="G106" s="42"/>
      <c r="H106" s="42"/>
      <c r="I106" s="217"/>
      <c r="J106" s="42"/>
      <c r="K106" s="42"/>
      <c r="L106" s="46"/>
      <c r="M106" s="218"/>
      <c r="N106" s="21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135</v>
      </c>
      <c r="AU106" s="19" t="s">
        <v>85</v>
      </c>
    </row>
    <row r="107" s="2" customFormat="1">
      <c r="A107" s="40"/>
      <c r="B107" s="41"/>
      <c r="C107" s="42"/>
      <c r="D107" s="220" t="s">
        <v>137</v>
      </c>
      <c r="E107" s="42"/>
      <c r="F107" s="221" t="s">
        <v>146</v>
      </c>
      <c r="G107" s="42"/>
      <c r="H107" s="42"/>
      <c r="I107" s="217"/>
      <c r="J107" s="42"/>
      <c r="K107" s="42"/>
      <c r="L107" s="46"/>
      <c r="M107" s="218"/>
      <c r="N107" s="219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137</v>
      </c>
      <c r="AU107" s="19" t="s">
        <v>85</v>
      </c>
    </row>
    <row r="108" s="13" customFormat="1">
      <c r="A108" s="13"/>
      <c r="B108" s="222"/>
      <c r="C108" s="223"/>
      <c r="D108" s="215" t="s">
        <v>139</v>
      </c>
      <c r="E108" s="224" t="s">
        <v>19</v>
      </c>
      <c r="F108" s="225" t="s">
        <v>147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139</v>
      </c>
      <c r="AU108" s="231" t="s">
        <v>85</v>
      </c>
      <c r="AV108" s="13" t="s">
        <v>83</v>
      </c>
      <c r="AW108" s="13" t="s">
        <v>36</v>
      </c>
      <c r="AX108" s="13" t="s">
        <v>75</v>
      </c>
      <c r="AY108" s="231" t="s">
        <v>126</v>
      </c>
    </row>
    <row r="109" s="14" customFormat="1">
      <c r="A109" s="14"/>
      <c r="B109" s="232"/>
      <c r="C109" s="233"/>
      <c r="D109" s="215" t="s">
        <v>139</v>
      </c>
      <c r="E109" s="234" t="s">
        <v>19</v>
      </c>
      <c r="F109" s="235" t="s">
        <v>148</v>
      </c>
      <c r="G109" s="233"/>
      <c r="H109" s="236">
        <v>10.24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139</v>
      </c>
      <c r="AU109" s="242" t="s">
        <v>85</v>
      </c>
      <c r="AV109" s="14" t="s">
        <v>85</v>
      </c>
      <c r="AW109" s="14" t="s">
        <v>36</v>
      </c>
      <c r="AX109" s="14" t="s">
        <v>83</v>
      </c>
      <c r="AY109" s="242" t="s">
        <v>126</v>
      </c>
    </row>
    <row r="110" s="2" customFormat="1" ht="16.5" customHeight="1">
      <c r="A110" s="40"/>
      <c r="B110" s="41"/>
      <c r="C110" s="202" t="s">
        <v>149</v>
      </c>
      <c r="D110" s="202" t="s">
        <v>128</v>
      </c>
      <c r="E110" s="203" t="s">
        <v>150</v>
      </c>
      <c r="F110" s="204" t="s">
        <v>151</v>
      </c>
      <c r="G110" s="205" t="s">
        <v>152</v>
      </c>
      <c r="H110" s="206">
        <v>2.048</v>
      </c>
      <c r="I110" s="207"/>
      <c r="J110" s="208">
        <f>ROUND(I110*H110,2)</f>
        <v>0</v>
      </c>
      <c r="K110" s="204" t="s">
        <v>132</v>
      </c>
      <c r="L110" s="46"/>
      <c r="M110" s="209" t="s">
        <v>19</v>
      </c>
      <c r="N110" s="210" t="s">
        <v>46</v>
      </c>
      <c r="O110" s="86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133</v>
      </c>
      <c r="AT110" s="213" t="s">
        <v>128</v>
      </c>
      <c r="AU110" s="213" t="s">
        <v>85</v>
      </c>
      <c r="AY110" s="19" t="s">
        <v>126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83</v>
      </c>
      <c r="BK110" s="214">
        <f>ROUND(I110*H110,2)</f>
        <v>0</v>
      </c>
      <c r="BL110" s="19" t="s">
        <v>133</v>
      </c>
      <c r="BM110" s="213" t="s">
        <v>153</v>
      </c>
    </row>
    <row r="111" s="2" customFormat="1">
      <c r="A111" s="40"/>
      <c r="B111" s="41"/>
      <c r="C111" s="42"/>
      <c r="D111" s="215" t="s">
        <v>135</v>
      </c>
      <c r="E111" s="42"/>
      <c r="F111" s="216" t="s">
        <v>154</v>
      </c>
      <c r="G111" s="42"/>
      <c r="H111" s="42"/>
      <c r="I111" s="217"/>
      <c r="J111" s="42"/>
      <c r="K111" s="42"/>
      <c r="L111" s="46"/>
      <c r="M111" s="218"/>
      <c r="N111" s="21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135</v>
      </c>
      <c r="AU111" s="19" t="s">
        <v>85</v>
      </c>
    </row>
    <row r="112" s="2" customFormat="1">
      <c r="A112" s="40"/>
      <c r="B112" s="41"/>
      <c r="C112" s="42"/>
      <c r="D112" s="220" t="s">
        <v>137</v>
      </c>
      <c r="E112" s="42"/>
      <c r="F112" s="221" t="s">
        <v>155</v>
      </c>
      <c r="G112" s="42"/>
      <c r="H112" s="42"/>
      <c r="I112" s="217"/>
      <c r="J112" s="42"/>
      <c r="K112" s="42"/>
      <c r="L112" s="46"/>
      <c r="M112" s="218"/>
      <c r="N112" s="21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137</v>
      </c>
      <c r="AU112" s="19" t="s">
        <v>85</v>
      </c>
    </row>
    <row r="113" s="13" customFormat="1">
      <c r="A113" s="13"/>
      <c r="B113" s="222"/>
      <c r="C113" s="223"/>
      <c r="D113" s="215" t="s">
        <v>139</v>
      </c>
      <c r="E113" s="224" t="s">
        <v>19</v>
      </c>
      <c r="F113" s="225" t="s">
        <v>147</v>
      </c>
      <c r="G113" s="223"/>
      <c r="H113" s="224" t="s">
        <v>19</v>
      </c>
      <c r="I113" s="226"/>
      <c r="J113" s="223"/>
      <c r="K113" s="223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139</v>
      </c>
      <c r="AU113" s="231" t="s">
        <v>85</v>
      </c>
      <c r="AV113" s="13" t="s">
        <v>83</v>
      </c>
      <c r="AW113" s="13" t="s">
        <v>36</v>
      </c>
      <c r="AX113" s="13" t="s">
        <v>75</v>
      </c>
      <c r="AY113" s="231" t="s">
        <v>126</v>
      </c>
    </row>
    <row r="114" s="14" customFormat="1">
      <c r="A114" s="14"/>
      <c r="B114" s="232"/>
      <c r="C114" s="233"/>
      <c r="D114" s="215" t="s">
        <v>139</v>
      </c>
      <c r="E114" s="234" t="s">
        <v>19</v>
      </c>
      <c r="F114" s="235" t="s">
        <v>156</v>
      </c>
      <c r="G114" s="233"/>
      <c r="H114" s="236">
        <v>2.048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139</v>
      </c>
      <c r="AU114" s="242" t="s">
        <v>85</v>
      </c>
      <c r="AV114" s="14" t="s">
        <v>85</v>
      </c>
      <c r="AW114" s="14" t="s">
        <v>36</v>
      </c>
      <c r="AX114" s="14" t="s">
        <v>83</v>
      </c>
      <c r="AY114" s="242" t="s">
        <v>126</v>
      </c>
    </row>
    <row r="115" s="2" customFormat="1" ht="21.75" customHeight="1">
      <c r="A115" s="40"/>
      <c r="B115" s="41"/>
      <c r="C115" s="202" t="s">
        <v>133</v>
      </c>
      <c r="D115" s="202" t="s">
        <v>128</v>
      </c>
      <c r="E115" s="203" t="s">
        <v>157</v>
      </c>
      <c r="F115" s="204" t="s">
        <v>158</v>
      </c>
      <c r="G115" s="205" t="s">
        <v>152</v>
      </c>
      <c r="H115" s="206">
        <v>1.8</v>
      </c>
      <c r="I115" s="207"/>
      <c r="J115" s="208">
        <f>ROUND(I115*H115,2)</f>
        <v>0</v>
      </c>
      <c r="K115" s="204" t="s">
        <v>132</v>
      </c>
      <c r="L115" s="46"/>
      <c r="M115" s="209" t="s">
        <v>19</v>
      </c>
      <c r="N115" s="210" t="s">
        <v>46</v>
      </c>
      <c r="O115" s="86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3" t="s">
        <v>133</v>
      </c>
      <c r="AT115" s="213" t="s">
        <v>128</v>
      </c>
      <c r="AU115" s="213" t="s">
        <v>85</v>
      </c>
      <c r="AY115" s="19" t="s">
        <v>126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9" t="s">
        <v>83</v>
      </c>
      <c r="BK115" s="214">
        <f>ROUND(I115*H115,2)</f>
        <v>0</v>
      </c>
      <c r="BL115" s="19" t="s">
        <v>133</v>
      </c>
      <c r="BM115" s="213" t="s">
        <v>159</v>
      </c>
    </row>
    <row r="116" s="2" customFormat="1">
      <c r="A116" s="40"/>
      <c r="B116" s="41"/>
      <c r="C116" s="42"/>
      <c r="D116" s="215" t="s">
        <v>135</v>
      </c>
      <c r="E116" s="42"/>
      <c r="F116" s="216" t="s">
        <v>160</v>
      </c>
      <c r="G116" s="42"/>
      <c r="H116" s="42"/>
      <c r="I116" s="217"/>
      <c r="J116" s="42"/>
      <c r="K116" s="42"/>
      <c r="L116" s="46"/>
      <c r="M116" s="218"/>
      <c r="N116" s="219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135</v>
      </c>
      <c r="AU116" s="19" t="s">
        <v>85</v>
      </c>
    </row>
    <row r="117" s="2" customFormat="1">
      <c r="A117" s="40"/>
      <c r="B117" s="41"/>
      <c r="C117" s="42"/>
      <c r="D117" s="220" t="s">
        <v>137</v>
      </c>
      <c r="E117" s="42"/>
      <c r="F117" s="221" t="s">
        <v>161</v>
      </c>
      <c r="G117" s="42"/>
      <c r="H117" s="42"/>
      <c r="I117" s="217"/>
      <c r="J117" s="42"/>
      <c r="K117" s="42"/>
      <c r="L117" s="46"/>
      <c r="M117" s="218"/>
      <c r="N117" s="21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137</v>
      </c>
      <c r="AU117" s="19" t="s">
        <v>85</v>
      </c>
    </row>
    <row r="118" s="13" customFormat="1">
      <c r="A118" s="13"/>
      <c r="B118" s="222"/>
      <c r="C118" s="223"/>
      <c r="D118" s="215" t="s">
        <v>139</v>
      </c>
      <c r="E118" s="224" t="s">
        <v>19</v>
      </c>
      <c r="F118" s="225" t="s">
        <v>162</v>
      </c>
      <c r="G118" s="223"/>
      <c r="H118" s="224" t="s">
        <v>19</v>
      </c>
      <c r="I118" s="226"/>
      <c r="J118" s="223"/>
      <c r="K118" s="223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139</v>
      </c>
      <c r="AU118" s="231" t="s">
        <v>85</v>
      </c>
      <c r="AV118" s="13" t="s">
        <v>83</v>
      </c>
      <c r="AW118" s="13" t="s">
        <v>36</v>
      </c>
      <c r="AX118" s="13" t="s">
        <v>75</v>
      </c>
      <c r="AY118" s="231" t="s">
        <v>126</v>
      </c>
    </row>
    <row r="119" s="14" customFormat="1">
      <c r="A119" s="14"/>
      <c r="B119" s="232"/>
      <c r="C119" s="233"/>
      <c r="D119" s="215" t="s">
        <v>139</v>
      </c>
      <c r="E119" s="234" t="s">
        <v>19</v>
      </c>
      <c r="F119" s="235" t="s">
        <v>163</v>
      </c>
      <c r="G119" s="233"/>
      <c r="H119" s="236">
        <v>1.8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139</v>
      </c>
      <c r="AU119" s="242" t="s">
        <v>85</v>
      </c>
      <c r="AV119" s="14" t="s">
        <v>85</v>
      </c>
      <c r="AW119" s="14" t="s">
        <v>36</v>
      </c>
      <c r="AX119" s="14" t="s">
        <v>83</v>
      </c>
      <c r="AY119" s="242" t="s">
        <v>126</v>
      </c>
    </row>
    <row r="120" s="2" customFormat="1" ht="21.75" customHeight="1">
      <c r="A120" s="40"/>
      <c r="B120" s="41"/>
      <c r="C120" s="202" t="s">
        <v>164</v>
      </c>
      <c r="D120" s="202" t="s">
        <v>128</v>
      </c>
      <c r="E120" s="203" t="s">
        <v>165</v>
      </c>
      <c r="F120" s="204" t="s">
        <v>166</v>
      </c>
      <c r="G120" s="205" t="s">
        <v>152</v>
      </c>
      <c r="H120" s="206">
        <v>2.048</v>
      </c>
      <c r="I120" s="207"/>
      <c r="J120" s="208">
        <f>ROUND(I120*H120,2)</f>
        <v>0</v>
      </c>
      <c r="K120" s="204" t="s">
        <v>132</v>
      </c>
      <c r="L120" s="46"/>
      <c r="M120" s="209" t="s">
        <v>19</v>
      </c>
      <c r="N120" s="210" t="s">
        <v>46</v>
      </c>
      <c r="O120" s="86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3" t="s">
        <v>133</v>
      </c>
      <c r="AT120" s="213" t="s">
        <v>128</v>
      </c>
      <c r="AU120" s="213" t="s">
        <v>85</v>
      </c>
      <c r="AY120" s="19" t="s">
        <v>126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9" t="s">
        <v>83</v>
      </c>
      <c r="BK120" s="214">
        <f>ROUND(I120*H120,2)</f>
        <v>0</v>
      </c>
      <c r="BL120" s="19" t="s">
        <v>133</v>
      </c>
      <c r="BM120" s="213" t="s">
        <v>167</v>
      </c>
    </row>
    <row r="121" s="2" customFormat="1">
      <c r="A121" s="40"/>
      <c r="B121" s="41"/>
      <c r="C121" s="42"/>
      <c r="D121" s="215" t="s">
        <v>135</v>
      </c>
      <c r="E121" s="42"/>
      <c r="F121" s="216" t="s">
        <v>168</v>
      </c>
      <c r="G121" s="42"/>
      <c r="H121" s="42"/>
      <c r="I121" s="217"/>
      <c r="J121" s="42"/>
      <c r="K121" s="42"/>
      <c r="L121" s="46"/>
      <c r="M121" s="218"/>
      <c r="N121" s="219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135</v>
      </c>
      <c r="AU121" s="19" t="s">
        <v>85</v>
      </c>
    </row>
    <row r="122" s="2" customFormat="1">
      <c r="A122" s="40"/>
      <c r="B122" s="41"/>
      <c r="C122" s="42"/>
      <c r="D122" s="220" t="s">
        <v>137</v>
      </c>
      <c r="E122" s="42"/>
      <c r="F122" s="221" t="s">
        <v>169</v>
      </c>
      <c r="G122" s="42"/>
      <c r="H122" s="42"/>
      <c r="I122" s="217"/>
      <c r="J122" s="42"/>
      <c r="K122" s="42"/>
      <c r="L122" s="46"/>
      <c r="M122" s="218"/>
      <c r="N122" s="21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137</v>
      </c>
      <c r="AU122" s="19" t="s">
        <v>85</v>
      </c>
    </row>
    <row r="123" s="13" customFormat="1">
      <c r="A123" s="13"/>
      <c r="B123" s="222"/>
      <c r="C123" s="223"/>
      <c r="D123" s="215" t="s">
        <v>139</v>
      </c>
      <c r="E123" s="224" t="s">
        <v>19</v>
      </c>
      <c r="F123" s="225" t="s">
        <v>147</v>
      </c>
      <c r="G123" s="223"/>
      <c r="H123" s="224" t="s">
        <v>19</v>
      </c>
      <c r="I123" s="226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139</v>
      </c>
      <c r="AU123" s="231" t="s">
        <v>85</v>
      </c>
      <c r="AV123" s="13" t="s">
        <v>83</v>
      </c>
      <c r="AW123" s="13" t="s">
        <v>36</v>
      </c>
      <c r="AX123" s="13" t="s">
        <v>75</v>
      </c>
      <c r="AY123" s="231" t="s">
        <v>126</v>
      </c>
    </row>
    <row r="124" s="14" customFormat="1">
      <c r="A124" s="14"/>
      <c r="B124" s="232"/>
      <c r="C124" s="233"/>
      <c r="D124" s="215" t="s">
        <v>139</v>
      </c>
      <c r="E124" s="234" t="s">
        <v>19</v>
      </c>
      <c r="F124" s="235" t="s">
        <v>170</v>
      </c>
      <c r="G124" s="233"/>
      <c r="H124" s="236">
        <v>2.048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139</v>
      </c>
      <c r="AU124" s="242" t="s">
        <v>85</v>
      </c>
      <c r="AV124" s="14" t="s">
        <v>85</v>
      </c>
      <c r="AW124" s="14" t="s">
        <v>36</v>
      </c>
      <c r="AX124" s="14" t="s">
        <v>83</v>
      </c>
      <c r="AY124" s="242" t="s">
        <v>126</v>
      </c>
    </row>
    <row r="125" s="2" customFormat="1" ht="21.75" customHeight="1">
      <c r="A125" s="40"/>
      <c r="B125" s="41"/>
      <c r="C125" s="202" t="s">
        <v>171</v>
      </c>
      <c r="D125" s="202" t="s">
        <v>128</v>
      </c>
      <c r="E125" s="203" t="s">
        <v>172</v>
      </c>
      <c r="F125" s="204" t="s">
        <v>173</v>
      </c>
      <c r="G125" s="205" t="s">
        <v>152</v>
      </c>
      <c r="H125" s="206">
        <v>2.048</v>
      </c>
      <c r="I125" s="207"/>
      <c r="J125" s="208">
        <f>ROUND(I125*H125,2)</f>
        <v>0</v>
      </c>
      <c r="K125" s="204" t="s">
        <v>132</v>
      </c>
      <c r="L125" s="46"/>
      <c r="M125" s="209" t="s">
        <v>19</v>
      </c>
      <c r="N125" s="210" t="s">
        <v>46</v>
      </c>
      <c r="O125" s="86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3" t="s">
        <v>133</v>
      </c>
      <c r="AT125" s="213" t="s">
        <v>128</v>
      </c>
      <c r="AU125" s="213" t="s">
        <v>85</v>
      </c>
      <c r="AY125" s="19" t="s">
        <v>126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9" t="s">
        <v>83</v>
      </c>
      <c r="BK125" s="214">
        <f>ROUND(I125*H125,2)</f>
        <v>0</v>
      </c>
      <c r="BL125" s="19" t="s">
        <v>133</v>
      </c>
      <c r="BM125" s="213" t="s">
        <v>174</v>
      </c>
    </row>
    <row r="126" s="2" customFormat="1">
      <c r="A126" s="40"/>
      <c r="B126" s="41"/>
      <c r="C126" s="42"/>
      <c r="D126" s="215" t="s">
        <v>135</v>
      </c>
      <c r="E126" s="42"/>
      <c r="F126" s="216" t="s">
        <v>175</v>
      </c>
      <c r="G126" s="42"/>
      <c r="H126" s="42"/>
      <c r="I126" s="217"/>
      <c r="J126" s="42"/>
      <c r="K126" s="42"/>
      <c r="L126" s="46"/>
      <c r="M126" s="218"/>
      <c r="N126" s="21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135</v>
      </c>
      <c r="AU126" s="19" t="s">
        <v>85</v>
      </c>
    </row>
    <row r="127" s="2" customFormat="1">
      <c r="A127" s="40"/>
      <c r="B127" s="41"/>
      <c r="C127" s="42"/>
      <c r="D127" s="220" t="s">
        <v>137</v>
      </c>
      <c r="E127" s="42"/>
      <c r="F127" s="221" t="s">
        <v>176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137</v>
      </c>
      <c r="AU127" s="19" t="s">
        <v>85</v>
      </c>
    </row>
    <row r="128" s="2" customFormat="1" ht="16.5" customHeight="1">
      <c r="A128" s="40"/>
      <c r="B128" s="41"/>
      <c r="C128" s="202" t="s">
        <v>177</v>
      </c>
      <c r="D128" s="202" t="s">
        <v>128</v>
      </c>
      <c r="E128" s="203" t="s">
        <v>178</v>
      </c>
      <c r="F128" s="204" t="s">
        <v>179</v>
      </c>
      <c r="G128" s="205" t="s">
        <v>152</v>
      </c>
      <c r="H128" s="206">
        <v>1.8</v>
      </c>
      <c r="I128" s="207"/>
      <c r="J128" s="208">
        <f>ROUND(I128*H128,2)</f>
        <v>0</v>
      </c>
      <c r="K128" s="204" t="s">
        <v>132</v>
      </c>
      <c r="L128" s="46"/>
      <c r="M128" s="209" t="s">
        <v>19</v>
      </c>
      <c r="N128" s="210" t="s">
        <v>46</v>
      </c>
      <c r="O128" s="86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3" t="s">
        <v>133</v>
      </c>
      <c r="AT128" s="213" t="s">
        <v>128</v>
      </c>
      <c r="AU128" s="213" t="s">
        <v>85</v>
      </c>
      <c r="AY128" s="19" t="s">
        <v>126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9" t="s">
        <v>83</v>
      </c>
      <c r="BK128" s="214">
        <f>ROUND(I128*H128,2)</f>
        <v>0</v>
      </c>
      <c r="BL128" s="19" t="s">
        <v>133</v>
      </c>
      <c r="BM128" s="213" t="s">
        <v>180</v>
      </c>
    </row>
    <row r="129" s="2" customFormat="1">
      <c r="A129" s="40"/>
      <c r="B129" s="41"/>
      <c r="C129" s="42"/>
      <c r="D129" s="215" t="s">
        <v>135</v>
      </c>
      <c r="E129" s="42"/>
      <c r="F129" s="216" t="s">
        <v>181</v>
      </c>
      <c r="G129" s="42"/>
      <c r="H129" s="42"/>
      <c r="I129" s="217"/>
      <c r="J129" s="42"/>
      <c r="K129" s="42"/>
      <c r="L129" s="46"/>
      <c r="M129" s="218"/>
      <c r="N129" s="21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135</v>
      </c>
      <c r="AU129" s="19" t="s">
        <v>85</v>
      </c>
    </row>
    <row r="130" s="2" customFormat="1">
      <c r="A130" s="40"/>
      <c r="B130" s="41"/>
      <c r="C130" s="42"/>
      <c r="D130" s="220" t="s">
        <v>137</v>
      </c>
      <c r="E130" s="42"/>
      <c r="F130" s="221" t="s">
        <v>182</v>
      </c>
      <c r="G130" s="42"/>
      <c r="H130" s="42"/>
      <c r="I130" s="217"/>
      <c r="J130" s="42"/>
      <c r="K130" s="42"/>
      <c r="L130" s="46"/>
      <c r="M130" s="218"/>
      <c r="N130" s="21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137</v>
      </c>
      <c r="AU130" s="19" t="s">
        <v>85</v>
      </c>
    </row>
    <row r="131" s="13" customFormat="1">
      <c r="A131" s="13"/>
      <c r="B131" s="222"/>
      <c r="C131" s="223"/>
      <c r="D131" s="215" t="s">
        <v>139</v>
      </c>
      <c r="E131" s="224" t="s">
        <v>19</v>
      </c>
      <c r="F131" s="225" t="s">
        <v>183</v>
      </c>
      <c r="G131" s="223"/>
      <c r="H131" s="224" t="s">
        <v>19</v>
      </c>
      <c r="I131" s="226"/>
      <c r="J131" s="223"/>
      <c r="K131" s="223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139</v>
      </c>
      <c r="AU131" s="231" t="s">
        <v>85</v>
      </c>
      <c r="AV131" s="13" t="s">
        <v>83</v>
      </c>
      <c r="AW131" s="13" t="s">
        <v>36</v>
      </c>
      <c r="AX131" s="13" t="s">
        <v>75</v>
      </c>
      <c r="AY131" s="231" t="s">
        <v>126</v>
      </c>
    </row>
    <row r="132" s="14" customFormat="1">
      <c r="A132" s="14"/>
      <c r="B132" s="232"/>
      <c r="C132" s="233"/>
      <c r="D132" s="215" t="s">
        <v>139</v>
      </c>
      <c r="E132" s="234" t="s">
        <v>19</v>
      </c>
      <c r="F132" s="235" t="s">
        <v>184</v>
      </c>
      <c r="G132" s="233"/>
      <c r="H132" s="236">
        <v>1.8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139</v>
      </c>
      <c r="AU132" s="242" t="s">
        <v>85</v>
      </c>
      <c r="AV132" s="14" t="s">
        <v>85</v>
      </c>
      <c r="AW132" s="14" t="s">
        <v>36</v>
      </c>
      <c r="AX132" s="14" t="s">
        <v>83</v>
      </c>
      <c r="AY132" s="242" t="s">
        <v>126</v>
      </c>
    </row>
    <row r="133" s="2" customFormat="1" ht="21.75" customHeight="1">
      <c r="A133" s="40"/>
      <c r="B133" s="41"/>
      <c r="C133" s="202" t="s">
        <v>185</v>
      </c>
      <c r="D133" s="202" t="s">
        <v>128</v>
      </c>
      <c r="E133" s="203" t="s">
        <v>186</v>
      </c>
      <c r="F133" s="204" t="s">
        <v>187</v>
      </c>
      <c r="G133" s="205" t="s">
        <v>152</v>
      </c>
      <c r="H133" s="206">
        <v>1.024</v>
      </c>
      <c r="I133" s="207"/>
      <c r="J133" s="208">
        <f>ROUND(I133*H133,2)</f>
        <v>0</v>
      </c>
      <c r="K133" s="204" t="s">
        <v>132</v>
      </c>
      <c r="L133" s="46"/>
      <c r="M133" s="209" t="s">
        <v>19</v>
      </c>
      <c r="N133" s="210" t="s">
        <v>46</v>
      </c>
      <c r="O133" s="86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3" t="s">
        <v>133</v>
      </c>
      <c r="AT133" s="213" t="s">
        <v>128</v>
      </c>
      <c r="AU133" s="213" t="s">
        <v>85</v>
      </c>
      <c r="AY133" s="19" t="s">
        <v>126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9" t="s">
        <v>83</v>
      </c>
      <c r="BK133" s="214">
        <f>ROUND(I133*H133,2)</f>
        <v>0</v>
      </c>
      <c r="BL133" s="19" t="s">
        <v>133</v>
      </c>
      <c r="BM133" s="213" t="s">
        <v>188</v>
      </c>
    </row>
    <row r="134" s="2" customFormat="1">
      <c r="A134" s="40"/>
      <c r="B134" s="41"/>
      <c r="C134" s="42"/>
      <c r="D134" s="215" t="s">
        <v>135</v>
      </c>
      <c r="E134" s="42"/>
      <c r="F134" s="216" t="s">
        <v>189</v>
      </c>
      <c r="G134" s="42"/>
      <c r="H134" s="42"/>
      <c r="I134" s="217"/>
      <c r="J134" s="42"/>
      <c r="K134" s="42"/>
      <c r="L134" s="46"/>
      <c r="M134" s="218"/>
      <c r="N134" s="21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135</v>
      </c>
      <c r="AU134" s="19" t="s">
        <v>85</v>
      </c>
    </row>
    <row r="135" s="2" customFormat="1">
      <c r="A135" s="40"/>
      <c r="B135" s="41"/>
      <c r="C135" s="42"/>
      <c r="D135" s="220" t="s">
        <v>137</v>
      </c>
      <c r="E135" s="42"/>
      <c r="F135" s="221" t="s">
        <v>190</v>
      </c>
      <c r="G135" s="42"/>
      <c r="H135" s="42"/>
      <c r="I135" s="217"/>
      <c r="J135" s="42"/>
      <c r="K135" s="42"/>
      <c r="L135" s="46"/>
      <c r="M135" s="218"/>
      <c r="N135" s="21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137</v>
      </c>
      <c r="AU135" s="19" t="s">
        <v>85</v>
      </c>
    </row>
    <row r="136" s="13" customFormat="1">
      <c r="A136" s="13"/>
      <c r="B136" s="222"/>
      <c r="C136" s="223"/>
      <c r="D136" s="215" t="s">
        <v>139</v>
      </c>
      <c r="E136" s="224" t="s">
        <v>19</v>
      </c>
      <c r="F136" s="225" t="s">
        <v>147</v>
      </c>
      <c r="G136" s="223"/>
      <c r="H136" s="224" t="s">
        <v>19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139</v>
      </c>
      <c r="AU136" s="231" t="s">
        <v>85</v>
      </c>
      <c r="AV136" s="13" t="s">
        <v>83</v>
      </c>
      <c r="AW136" s="13" t="s">
        <v>36</v>
      </c>
      <c r="AX136" s="13" t="s">
        <v>75</v>
      </c>
      <c r="AY136" s="231" t="s">
        <v>126</v>
      </c>
    </row>
    <row r="137" s="13" customFormat="1">
      <c r="A137" s="13"/>
      <c r="B137" s="222"/>
      <c r="C137" s="223"/>
      <c r="D137" s="215" t="s">
        <v>139</v>
      </c>
      <c r="E137" s="224" t="s">
        <v>19</v>
      </c>
      <c r="F137" s="225" t="s">
        <v>191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139</v>
      </c>
      <c r="AU137" s="231" t="s">
        <v>85</v>
      </c>
      <c r="AV137" s="13" t="s">
        <v>83</v>
      </c>
      <c r="AW137" s="13" t="s">
        <v>36</v>
      </c>
      <c r="AX137" s="13" t="s">
        <v>75</v>
      </c>
      <c r="AY137" s="231" t="s">
        <v>126</v>
      </c>
    </row>
    <row r="138" s="14" customFormat="1">
      <c r="A138" s="14"/>
      <c r="B138" s="232"/>
      <c r="C138" s="233"/>
      <c r="D138" s="215" t="s">
        <v>139</v>
      </c>
      <c r="E138" s="234" t="s">
        <v>19</v>
      </c>
      <c r="F138" s="235" t="s">
        <v>192</v>
      </c>
      <c r="G138" s="233"/>
      <c r="H138" s="236">
        <v>1.024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139</v>
      </c>
      <c r="AU138" s="242" t="s">
        <v>85</v>
      </c>
      <c r="AV138" s="14" t="s">
        <v>85</v>
      </c>
      <c r="AW138" s="14" t="s">
        <v>36</v>
      </c>
      <c r="AX138" s="14" t="s">
        <v>83</v>
      </c>
      <c r="AY138" s="242" t="s">
        <v>126</v>
      </c>
    </row>
    <row r="139" s="2" customFormat="1" ht="16.5" customHeight="1">
      <c r="A139" s="40"/>
      <c r="B139" s="41"/>
      <c r="C139" s="202" t="s">
        <v>193</v>
      </c>
      <c r="D139" s="202" t="s">
        <v>128</v>
      </c>
      <c r="E139" s="203" t="s">
        <v>194</v>
      </c>
      <c r="F139" s="204" t="s">
        <v>195</v>
      </c>
      <c r="G139" s="205" t="s">
        <v>131</v>
      </c>
      <c r="H139" s="206">
        <v>15</v>
      </c>
      <c r="I139" s="207"/>
      <c r="J139" s="208">
        <f>ROUND(I139*H139,2)</f>
        <v>0</v>
      </c>
      <c r="K139" s="204" t="s">
        <v>132</v>
      </c>
      <c r="L139" s="46"/>
      <c r="M139" s="209" t="s">
        <v>19</v>
      </c>
      <c r="N139" s="210" t="s">
        <v>46</v>
      </c>
      <c r="O139" s="86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3" t="s">
        <v>133</v>
      </c>
      <c r="AT139" s="213" t="s">
        <v>128</v>
      </c>
      <c r="AU139" s="213" t="s">
        <v>85</v>
      </c>
      <c r="AY139" s="19" t="s">
        <v>126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9" t="s">
        <v>83</v>
      </c>
      <c r="BK139" s="214">
        <f>ROUND(I139*H139,2)</f>
        <v>0</v>
      </c>
      <c r="BL139" s="19" t="s">
        <v>133</v>
      </c>
      <c r="BM139" s="213" t="s">
        <v>196</v>
      </c>
    </row>
    <row r="140" s="2" customFormat="1">
      <c r="A140" s="40"/>
      <c r="B140" s="41"/>
      <c r="C140" s="42"/>
      <c r="D140" s="215" t="s">
        <v>135</v>
      </c>
      <c r="E140" s="42"/>
      <c r="F140" s="216" t="s">
        <v>197</v>
      </c>
      <c r="G140" s="42"/>
      <c r="H140" s="42"/>
      <c r="I140" s="217"/>
      <c r="J140" s="42"/>
      <c r="K140" s="42"/>
      <c r="L140" s="46"/>
      <c r="M140" s="218"/>
      <c r="N140" s="21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135</v>
      </c>
      <c r="AU140" s="19" t="s">
        <v>85</v>
      </c>
    </row>
    <row r="141" s="2" customFormat="1">
      <c r="A141" s="40"/>
      <c r="B141" s="41"/>
      <c r="C141" s="42"/>
      <c r="D141" s="220" t="s">
        <v>137</v>
      </c>
      <c r="E141" s="42"/>
      <c r="F141" s="221" t="s">
        <v>198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137</v>
      </c>
      <c r="AU141" s="19" t="s">
        <v>85</v>
      </c>
    </row>
    <row r="142" s="2" customFormat="1" ht="16.5" customHeight="1">
      <c r="A142" s="40"/>
      <c r="B142" s="41"/>
      <c r="C142" s="243" t="s">
        <v>199</v>
      </c>
      <c r="D142" s="243" t="s">
        <v>200</v>
      </c>
      <c r="E142" s="244" t="s">
        <v>201</v>
      </c>
      <c r="F142" s="245" t="s">
        <v>202</v>
      </c>
      <c r="G142" s="246" t="s">
        <v>203</v>
      </c>
      <c r="H142" s="247">
        <v>0.29999999999999999</v>
      </c>
      <c r="I142" s="248"/>
      <c r="J142" s="249">
        <f>ROUND(I142*H142,2)</f>
        <v>0</v>
      </c>
      <c r="K142" s="245" t="s">
        <v>132</v>
      </c>
      <c r="L142" s="250"/>
      <c r="M142" s="251" t="s">
        <v>19</v>
      </c>
      <c r="N142" s="252" t="s">
        <v>46</v>
      </c>
      <c r="O142" s="86"/>
      <c r="P142" s="211">
        <f>O142*H142</f>
        <v>0</v>
      </c>
      <c r="Q142" s="211">
        <v>0.001</v>
      </c>
      <c r="R142" s="211">
        <f>Q142*H142</f>
        <v>0.00029999999999999997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185</v>
      </c>
      <c r="AT142" s="213" t="s">
        <v>200</v>
      </c>
      <c r="AU142" s="213" t="s">
        <v>85</v>
      </c>
      <c r="AY142" s="19" t="s">
        <v>126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83</v>
      </c>
      <c r="BK142" s="214">
        <f>ROUND(I142*H142,2)</f>
        <v>0</v>
      </c>
      <c r="BL142" s="19" t="s">
        <v>133</v>
      </c>
      <c r="BM142" s="213" t="s">
        <v>204</v>
      </c>
    </row>
    <row r="143" s="2" customFormat="1">
      <c r="A143" s="40"/>
      <c r="B143" s="41"/>
      <c r="C143" s="42"/>
      <c r="D143" s="215" t="s">
        <v>135</v>
      </c>
      <c r="E143" s="42"/>
      <c r="F143" s="216" t="s">
        <v>202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135</v>
      </c>
      <c r="AU143" s="19" t="s">
        <v>85</v>
      </c>
    </row>
    <row r="144" s="14" customFormat="1">
      <c r="A144" s="14"/>
      <c r="B144" s="232"/>
      <c r="C144" s="233"/>
      <c r="D144" s="215" t="s">
        <v>139</v>
      </c>
      <c r="E144" s="233"/>
      <c r="F144" s="235" t="s">
        <v>205</v>
      </c>
      <c r="G144" s="233"/>
      <c r="H144" s="236">
        <v>0.29999999999999999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139</v>
      </c>
      <c r="AU144" s="242" t="s">
        <v>85</v>
      </c>
      <c r="AV144" s="14" t="s">
        <v>85</v>
      </c>
      <c r="AW144" s="14" t="s">
        <v>4</v>
      </c>
      <c r="AX144" s="14" t="s">
        <v>83</v>
      </c>
      <c r="AY144" s="242" t="s">
        <v>126</v>
      </c>
    </row>
    <row r="145" s="2" customFormat="1" ht="16.5" customHeight="1">
      <c r="A145" s="40"/>
      <c r="B145" s="41"/>
      <c r="C145" s="202" t="s">
        <v>206</v>
      </c>
      <c r="D145" s="202" t="s">
        <v>128</v>
      </c>
      <c r="E145" s="203" t="s">
        <v>207</v>
      </c>
      <c r="F145" s="204" t="s">
        <v>208</v>
      </c>
      <c r="G145" s="205" t="s">
        <v>131</v>
      </c>
      <c r="H145" s="206">
        <v>7.2000000000000002</v>
      </c>
      <c r="I145" s="207"/>
      <c r="J145" s="208">
        <f>ROUND(I145*H145,2)</f>
        <v>0</v>
      </c>
      <c r="K145" s="204" t="s">
        <v>132</v>
      </c>
      <c r="L145" s="46"/>
      <c r="M145" s="209" t="s">
        <v>19</v>
      </c>
      <c r="N145" s="210" t="s">
        <v>46</v>
      </c>
      <c r="O145" s="86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3" t="s">
        <v>133</v>
      </c>
      <c r="AT145" s="213" t="s">
        <v>128</v>
      </c>
      <c r="AU145" s="213" t="s">
        <v>85</v>
      </c>
      <c r="AY145" s="19" t="s">
        <v>126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9" t="s">
        <v>83</v>
      </c>
      <c r="BK145" s="214">
        <f>ROUND(I145*H145,2)</f>
        <v>0</v>
      </c>
      <c r="BL145" s="19" t="s">
        <v>133</v>
      </c>
      <c r="BM145" s="213" t="s">
        <v>209</v>
      </c>
    </row>
    <row r="146" s="2" customFormat="1">
      <c r="A146" s="40"/>
      <c r="B146" s="41"/>
      <c r="C146" s="42"/>
      <c r="D146" s="215" t="s">
        <v>135</v>
      </c>
      <c r="E146" s="42"/>
      <c r="F146" s="216" t="s">
        <v>210</v>
      </c>
      <c r="G146" s="42"/>
      <c r="H146" s="42"/>
      <c r="I146" s="217"/>
      <c r="J146" s="42"/>
      <c r="K146" s="42"/>
      <c r="L146" s="46"/>
      <c r="M146" s="218"/>
      <c r="N146" s="21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135</v>
      </c>
      <c r="AU146" s="19" t="s">
        <v>85</v>
      </c>
    </row>
    <row r="147" s="2" customFormat="1">
      <c r="A147" s="40"/>
      <c r="B147" s="41"/>
      <c r="C147" s="42"/>
      <c r="D147" s="220" t="s">
        <v>137</v>
      </c>
      <c r="E147" s="42"/>
      <c r="F147" s="221" t="s">
        <v>211</v>
      </c>
      <c r="G147" s="42"/>
      <c r="H147" s="42"/>
      <c r="I147" s="217"/>
      <c r="J147" s="42"/>
      <c r="K147" s="42"/>
      <c r="L147" s="46"/>
      <c r="M147" s="218"/>
      <c r="N147" s="219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137</v>
      </c>
      <c r="AU147" s="19" t="s">
        <v>85</v>
      </c>
    </row>
    <row r="148" s="13" customFormat="1">
      <c r="A148" s="13"/>
      <c r="B148" s="222"/>
      <c r="C148" s="223"/>
      <c r="D148" s="215" t="s">
        <v>139</v>
      </c>
      <c r="E148" s="224" t="s">
        <v>19</v>
      </c>
      <c r="F148" s="225" t="s">
        <v>212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139</v>
      </c>
      <c r="AU148" s="231" t="s">
        <v>85</v>
      </c>
      <c r="AV148" s="13" t="s">
        <v>83</v>
      </c>
      <c r="AW148" s="13" t="s">
        <v>36</v>
      </c>
      <c r="AX148" s="13" t="s">
        <v>75</v>
      </c>
      <c r="AY148" s="231" t="s">
        <v>126</v>
      </c>
    </row>
    <row r="149" s="14" customFormat="1">
      <c r="A149" s="14"/>
      <c r="B149" s="232"/>
      <c r="C149" s="233"/>
      <c r="D149" s="215" t="s">
        <v>139</v>
      </c>
      <c r="E149" s="234" t="s">
        <v>19</v>
      </c>
      <c r="F149" s="235" t="s">
        <v>213</v>
      </c>
      <c r="G149" s="233"/>
      <c r="H149" s="236">
        <v>7.2000000000000002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139</v>
      </c>
      <c r="AU149" s="242" t="s">
        <v>85</v>
      </c>
      <c r="AV149" s="14" t="s">
        <v>85</v>
      </c>
      <c r="AW149" s="14" t="s">
        <v>36</v>
      </c>
      <c r="AX149" s="14" t="s">
        <v>83</v>
      </c>
      <c r="AY149" s="242" t="s">
        <v>126</v>
      </c>
    </row>
    <row r="150" s="12" customFormat="1" ht="22.8" customHeight="1">
      <c r="A150" s="12"/>
      <c r="B150" s="186"/>
      <c r="C150" s="187"/>
      <c r="D150" s="188" t="s">
        <v>74</v>
      </c>
      <c r="E150" s="200" t="s">
        <v>85</v>
      </c>
      <c r="F150" s="200" t="s">
        <v>214</v>
      </c>
      <c r="G150" s="187"/>
      <c r="H150" s="187"/>
      <c r="I150" s="190"/>
      <c r="J150" s="201">
        <f>BK150</f>
        <v>0</v>
      </c>
      <c r="K150" s="187"/>
      <c r="L150" s="192"/>
      <c r="M150" s="193"/>
      <c r="N150" s="194"/>
      <c r="O150" s="194"/>
      <c r="P150" s="195">
        <f>SUM(P151:P180)</f>
        <v>0</v>
      </c>
      <c r="Q150" s="194"/>
      <c r="R150" s="195">
        <f>SUM(R151:R180)</f>
        <v>10.531571100000001</v>
      </c>
      <c r="S150" s="194"/>
      <c r="T150" s="196">
        <f>SUM(T151:T180)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7" t="s">
        <v>83</v>
      </c>
      <c r="AT150" s="198" t="s">
        <v>74</v>
      </c>
      <c r="AU150" s="198" t="s">
        <v>83</v>
      </c>
      <c r="AY150" s="197" t="s">
        <v>126</v>
      </c>
      <c r="BK150" s="199">
        <f>SUM(BK151:BK180)</f>
        <v>0</v>
      </c>
    </row>
    <row r="151" s="2" customFormat="1" ht="16.5" customHeight="1">
      <c r="A151" s="40"/>
      <c r="B151" s="41"/>
      <c r="C151" s="202" t="s">
        <v>8</v>
      </c>
      <c r="D151" s="202" t="s">
        <v>128</v>
      </c>
      <c r="E151" s="203" t="s">
        <v>215</v>
      </c>
      <c r="F151" s="204" t="s">
        <v>216</v>
      </c>
      <c r="G151" s="205" t="s">
        <v>152</v>
      </c>
      <c r="H151" s="206">
        <v>2.5600000000000001</v>
      </c>
      <c r="I151" s="207"/>
      <c r="J151" s="208">
        <f>ROUND(I151*H151,2)</f>
        <v>0</v>
      </c>
      <c r="K151" s="204" t="s">
        <v>132</v>
      </c>
      <c r="L151" s="46"/>
      <c r="M151" s="209" t="s">
        <v>19</v>
      </c>
      <c r="N151" s="210" t="s">
        <v>46</v>
      </c>
      <c r="O151" s="86"/>
      <c r="P151" s="211">
        <f>O151*H151</f>
        <v>0</v>
      </c>
      <c r="Q151" s="211">
        <v>2.1600000000000001</v>
      </c>
      <c r="R151" s="211">
        <f>Q151*H151</f>
        <v>5.5296000000000003</v>
      </c>
      <c r="S151" s="211">
        <v>0</v>
      </c>
      <c r="T151" s="21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3" t="s">
        <v>133</v>
      </c>
      <c r="AT151" s="213" t="s">
        <v>128</v>
      </c>
      <c r="AU151" s="213" t="s">
        <v>85</v>
      </c>
      <c r="AY151" s="19" t="s">
        <v>126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9" t="s">
        <v>83</v>
      </c>
      <c r="BK151" s="214">
        <f>ROUND(I151*H151,2)</f>
        <v>0</v>
      </c>
      <c r="BL151" s="19" t="s">
        <v>133</v>
      </c>
      <c r="BM151" s="213" t="s">
        <v>217</v>
      </c>
    </row>
    <row r="152" s="2" customFormat="1">
      <c r="A152" s="40"/>
      <c r="B152" s="41"/>
      <c r="C152" s="42"/>
      <c r="D152" s="215" t="s">
        <v>135</v>
      </c>
      <c r="E152" s="42"/>
      <c r="F152" s="216" t="s">
        <v>218</v>
      </c>
      <c r="G152" s="42"/>
      <c r="H152" s="42"/>
      <c r="I152" s="217"/>
      <c r="J152" s="42"/>
      <c r="K152" s="42"/>
      <c r="L152" s="46"/>
      <c r="M152" s="218"/>
      <c r="N152" s="219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135</v>
      </c>
      <c r="AU152" s="19" t="s">
        <v>85</v>
      </c>
    </row>
    <row r="153" s="2" customFormat="1">
      <c r="A153" s="40"/>
      <c r="B153" s="41"/>
      <c r="C153" s="42"/>
      <c r="D153" s="220" t="s">
        <v>137</v>
      </c>
      <c r="E153" s="42"/>
      <c r="F153" s="221" t="s">
        <v>219</v>
      </c>
      <c r="G153" s="42"/>
      <c r="H153" s="42"/>
      <c r="I153" s="217"/>
      <c r="J153" s="42"/>
      <c r="K153" s="42"/>
      <c r="L153" s="46"/>
      <c r="M153" s="218"/>
      <c r="N153" s="219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137</v>
      </c>
      <c r="AU153" s="19" t="s">
        <v>85</v>
      </c>
    </row>
    <row r="154" s="13" customFormat="1">
      <c r="A154" s="13"/>
      <c r="B154" s="222"/>
      <c r="C154" s="223"/>
      <c r="D154" s="215" t="s">
        <v>139</v>
      </c>
      <c r="E154" s="224" t="s">
        <v>19</v>
      </c>
      <c r="F154" s="225" t="s">
        <v>147</v>
      </c>
      <c r="G154" s="223"/>
      <c r="H154" s="224" t="s">
        <v>19</v>
      </c>
      <c r="I154" s="226"/>
      <c r="J154" s="223"/>
      <c r="K154" s="223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139</v>
      </c>
      <c r="AU154" s="231" t="s">
        <v>85</v>
      </c>
      <c r="AV154" s="13" t="s">
        <v>83</v>
      </c>
      <c r="AW154" s="13" t="s">
        <v>36</v>
      </c>
      <c r="AX154" s="13" t="s">
        <v>75</v>
      </c>
      <c r="AY154" s="231" t="s">
        <v>126</v>
      </c>
    </row>
    <row r="155" s="13" customFormat="1">
      <c r="A155" s="13"/>
      <c r="B155" s="222"/>
      <c r="C155" s="223"/>
      <c r="D155" s="215" t="s">
        <v>139</v>
      </c>
      <c r="E155" s="224" t="s">
        <v>19</v>
      </c>
      <c r="F155" s="225" t="s">
        <v>220</v>
      </c>
      <c r="G155" s="223"/>
      <c r="H155" s="224" t="s">
        <v>19</v>
      </c>
      <c r="I155" s="226"/>
      <c r="J155" s="223"/>
      <c r="K155" s="223"/>
      <c r="L155" s="227"/>
      <c r="M155" s="228"/>
      <c r="N155" s="229"/>
      <c r="O155" s="229"/>
      <c r="P155" s="229"/>
      <c r="Q155" s="229"/>
      <c r="R155" s="229"/>
      <c r="S155" s="229"/>
      <c r="T155" s="23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1" t="s">
        <v>139</v>
      </c>
      <c r="AU155" s="231" t="s">
        <v>85</v>
      </c>
      <c r="AV155" s="13" t="s">
        <v>83</v>
      </c>
      <c r="AW155" s="13" t="s">
        <v>36</v>
      </c>
      <c r="AX155" s="13" t="s">
        <v>75</v>
      </c>
      <c r="AY155" s="231" t="s">
        <v>126</v>
      </c>
    </row>
    <row r="156" s="14" customFormat="1">
      <c r="A156" s="14"/>
      <c r="B156" s="232"/>
      <c r="C156" s="233"/>
      <c r="D156" s="215" t="s">
        <v>139</v>
      </c>
      <c r="E156" s="234" t="s">
        <v>19</v>
      </c>
      <c r="F156" s="235" t="s">
        <v>221</v>
      </c>
      <c r="G156" s="233"/>
      <c r="H156" s="236">
        <v>2.5600000000000001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2" t="s">
        <v>139</v>
      </c>
      <c r="AU156" s="242" t="s">
        <v>85</v>
      </c>
      <c r="AV156" s="14" t="s">
        <v>85</v>
      </c>
      <c r="AW156" s="14" t="s">
        <v>36</v>
      </c>
      <c r="AX156" s="14" t="s">
        <v>83</v>
      </c>
      <c r="AY156" s="242" t="s">
        <v>126</v>
      </c>
    </row>
    <row r="157" s="2" customFormat="1" ht="16.5" customHeight="1">
      <c r="A157" s="40"/>
      <c r="B157" s="41"/>
      <c r="C157" s="202" t="s">
        <v>222</v>
      </c>
      <c r="D157" s="202" t="s">
        <v>128</v>
      </c>
      <c r="E157" s="203" t="s">
        <v>223</v>
      </c>
      <c r="F157" s="204" t="s">
        <v>224</v>
      </c>
      <c r="G157" s="205" t="s">
        <v>152</v>
      </c>
      <c r="H157" s="206">
        <v>1.96</v>
      </c>
      <c r="I157" s="207"/>
      <c r="J157" s="208">
        <f>ROUND(I157*H157,2)</f>
        <v>0</v>
      </c>
      <c r="K157" s="204" t="s">
        <v>132</v>
      </c>
      <c r="L157" s="46"/>
      <c r="M157" s="209" t="s">
        <v>19</v>
      </c>
      <c r="N157" s="210" t="s">
        <v>46</v>
      </c>
      <c r="O157" s="86"/>
      <c r="P157" s="211">
        <f>O157*H157</f>
        <v>0</v>
      </c>
      <c r="Q157" s="211">
        <v>2.5018699999999998</v>
      </c>
      <c r="R157" s="211">
        <f>Q157*H157</f>
        <v>4.9036651999999998</v>
      </c>
      <c r="S157" s="211">
        <v>0</v>
      </c>
      <c r="T157" s="21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3" t="s">
        <v>133</v>
      </c>
      <c r="AT157" s="213" t="s">
        <v>128</v>
      </c>
      <c r="AU157" s="213" t="s">
        <v>85</v>
      </c>
      <c r="AY157" s="19" t="s">
        <v>126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9" t="s">
        <v>83</v>
      </c>
      <c r="BK157" s="214">
        <f>ROUND(I157*H157,2)</f>
        <v>0</v>
      </c>
      <c r="BL157" s="19" t="s">
        <v>133</v>
      </c>
      <c r="BM157" s="213" t="s">
        <v>225</v>
      </c>
    </row>
    <row r="158" s="2" customFormat="1">
      <c r="A158" s="40"/>
      <c r="B158" s="41"/>
      <c r="C158" s="42"/>
      <c r="D158" s="215" t="s">
        <v>135</v>
      </c>
      <c r="E158" s="42"/>
      <c r="F158" s="216" t="s">
        <v>226</v>
      </c>
      <c r="G158" s="42"/>
      <c r="H158" s="42"/>
      <c r="I158" s="217"/>
      <c r="J158" s="42"/>
      <c r="K158" s="42"/>
      <c r="L158" s="46"/>
      <c r="M158" s="218"/>
      <c r="N158" s="21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135</v>
      </c>
      <c r="AU158" s="19" t="s">
        <v>85</v>
      </c>
    </row>
    <row r="159" s="2" customFormat="1">
      <c r="A159" s="40"/>
      <c r="B159" s="41"/>
      <c r="C159" s="42"/>
      <c r="D159" s="220" t="s">
        <v>137</v>
      </c>
      <c r="E159" s="42"/>
      <c r="F159" s="221" t="s">
        <v>227</v>
      </c>
      <c r="G159" s="42"/>
      <c r="H159" s="42"/>
      <c r="I159" s="217"/>
      <c r="J159" s="42"/>
      <c r="K159" s="42"/>
      <c r="L159" s="46"/>
      <c r="M159" s="218"/>
      <c r="N159" s="21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137</v>
      </c>
      <c r="AU159" s="19" t="s">
        <v>85</v>
      </c>
    </row>
    <row r="160" s="13" customFormat="1">
      <c r="A160" s="13"/>
      <c r="B160" s="222"/>
      <c r="C160" s="223"/>
      <c r="D160" s="215" t="s">
        <v>139</v>
      </c>
      <c r="E160" s="224" t="s">
        <v>19</v>
      </c>
      <c r="F160" s="225" t="s">
        <v>147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139</v>
      </c>
      <c r="AU160" s="231" t="s">
        <v>85</v>
      </c>
      <c r="AV160" s="13" t="s">
        <v>83</v>
      </c>
      <c r="AW160" s="13" t="s">
        <v>36</v>
      </c>
      <c r="AX160" s="13" t="s">
        <v>75</v>
      </c>
      <c r="AY160" s="231" t="s">
        <v>126</v>
      </c>
    </row>
    <row r="161" s="14" customFormat="1">
      <c r="A161" s="14"/>
      <c r="B161" s="232"/>
      <c r="C161" s="233"/>
      <c r="D161" s="215" t="s">
        <v>139</v>
      </c>
      <c r="E161" s="234" t="s">
        <v>19</v>
      </c>
      <c r="F161" s="235" t="s">
        <v>228</v>
      </c>
      <c r="G161" s="233"/>
      <c r="H161" s="236">
        <v>1.96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139</v>
      </c>
      <c r="AU161" s="242" t="s">
        <v>85</v>
      </c>
      <c r="AV161" s="14" t="s">
        <v>85</v>
      </c>
      <c r="AW161" s="14" t="s">
        <v>36</v>
      </c>
      <c r="AX161" s="14" t="s">
        <v>83</v>
      </c>
      <c r="AY161" s="242" t="s">
        <v>126</v>
      </c>
    </row>
    <row r="162" s="2" customFormat="1" ht="16.5" customHeight="1">
      <c r="A162" s="40"/>
      <c r="B162" s="41"/>
      <c r="C162" s="202" t="s">
        <v>229</v>
      </c>
      <c r="D162" s="202" t="s">
        <v>128</v>
      </c>
      <c r="E162" s="203" t="s">
        <v>230</v>
      </c>
      <c r="F162" s="204" t="s">
        <v>231</v>
      </c>
      <c r="G162" s="205" t="s">
        <v>131</v>
      </c>
      <c r="H162" s="206">
        <v>7.8399999999999999</v>
      </c>
      <c r="I162" s="207"/>
      <c r="J162" s="208">
        <f>ROUND(I162*H162,2)</f>
        <v>0</v>
      </c>
      <c r="K162" s="204" t="s">
        <v>132</v>
      </c>
      <c r="L162" s="46"/>
      <c r="M162" s="209" t="s">
        <v>19</v>
      </c>
      <c r="N162" s="210" t="s">
        <v>46</v>
      </c>
      <c r="O162" s="86"/>
      <c r="P162" s="211">
        <f>O162*H162</f>
        <v>0</v>
      </c>
      <c r="Q162" s="211">
        <v>0.002</v>
      </c>
      <c r="R162" s="211">
        <f>Q162*H162</f>
        <v>0.015679999999999999</v>
      </c>
      <c r="S162" s="211">
        <v>0</v>
      </c>
      <c r="T162" s="21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3" t="s">
        <v>133</v>
      </c>
      <c r="AT162" s="213" t="s">
        <v>128</v>
      </c>
      <c r="AU162" s="213" t="s">
        <v>85</v>
      </c>
      <c r="AY162" s="19" t="s">
        <v>126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9" t="s">
        <v>83</v>
      </c>
      <c r="BK162" s="214">
        <f>ROUND(I162*H162,2)</f>
        <v>0</v>
      </c>
      <c r="BL162" s="19" t="s">
        <v>133</v>
      </c>
      <c r="BM162" s="213" t="s">
        <v>232</v>
      </c>
    </row>
    <row r="163" s="2" customFormat="1">
      <c r="A163" s="40"/>
      <c r="B163" s="41"/>
      <c r="C163" s="42"/>
      <c r="D163" s="215" t="s">
        <v>135</v>
      </c>
      <c r="E163" s="42"/>
      <c r="F163" s="216" t="s">
        <v>233</v>
      </c>
      <c r="G163" s="42"/>
      <c r="H163" s="42"/>
      <c r="I163" s="217"/>
      <c r="J163" s="42"/>
      <c r="K163" s="42"/>
      <c r="L163" s="46"/>
      <c r="M163" s="218"/>
      <c r="N163" s="219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135</v>
      </c>
      <c r="AU163" s="19" t="s">
        <v>85</v>
      </c>
    </row>
    <row r="164" s="2" customFormat="1">
      <c r="A164" s="40"/>
      <c r="B164" s="41"/>
      <c r="C164" s="42"/>
      <c r="D164" s="220" t="s">
        <v>137</v>
      </c>
      <c r="E164" s="42"/>
      <c r="F164" s="221" t="s">
        <v>234</v>
      </c>
      <c r="G164" s="42"/>
      <c r="H164" s="42"/>
      <c r="I164" s="217"/>
      <c r="J164" s="42"/>
      <c r="K164" s="42"/>
      <c r="L164" s="46"/>
      <c r="M164" s="218"/>
      <c r="N164" s="21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137</v>
      </c>
      <c r="AU164" s="19" t="s">
        <v>85</v>
      </c>
    </row>
    <row r="165" s="13" customFormat="1">
      <c r="A165" s="13"/>
      <c r="B165" s="222"/>
      <c r="C165" s="223"/>
      <c r="D165" s="215" t="s">
        <v>139</v>
      </c>
      <c r="E165" s="224" t="s">
        <v>19</v>
      </c>
      <c r="F165" s="225" t="s">
        <v>147</v>
      </c>
      <c r="G165" s="223"/>
      <c r="H165" s="224" t="s">
        <v>19</v>
      </c>
      <c r="I165" s="226"/>
      <c r="J165" s="223"/>
      <c r="K165" s="223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139</v>
      </c>
      <c r="AU165" s="231" t="s">
        <v>85</v>
      </c>
      <c r="AV165" s="13" t="s">
        <v>83</v>
      </c>
      <c r="AW165" s="13" t="s">
        <v>36</v>
      </c>
      <c r="AX165" s="13" t="s">
        <v>75</v>
      </c>
      <c r="AY165" s="231" t="s">
        <v>126</v>
      </c>
    </row>
    <row r="166" s="14" customFormat="1">
      <c r="A166" s="14"/>
      <c r="B166" s="232"/>
      <c r="C166" s="233"/>
      <c r="D166" s="215" t="s">
        <v>139</v>
      </c>
      <c r="E166" s="234" t="s">
        <v>19</v>
      </c>
      <c r="F166" s="235" t="s">
        <v>235</v>
      </c>
      <c r="G166" s="233"/>
      <c r="H166" s="236">
        <v>7.8399999999999999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139</v>
      </c>
      <c r="AU166" s="242" t="s">
        <v>85</v>
      </c>
      <c r="AV166" s="14" t="s">
        <v>85</v>
      </c>
      <c r="AW166" s="14" t="s">
        <v>36</v>
      </c>
      <c r="AX166" s="14" t="s">
        <v>83</v>
      </c>
      <c r="AY166" s="242" t="s">
        <v>126</v>
      </c>
    </row>
    <row r="167" s="2" customFormat="1" ht="16.5" customHeight="1">
      <c r="A167" s="40"/>
      <c r="B167" s="41"/>
      <c r="C167" s="202" t="s">
        <v>236</v>
      </c>
      <c r="D167" s="202" t="s">
        <v>128</v>
      </c>
      <c r="E167" s="203" t="s">
        <v>237</v>
      </c>
      <c r="F167" s="204" t="s">
        <v>238</v>
      </c>
      <c r="G167" s="205" t="s">
        <v>131</v>
      </c>
      <c r="H167" s="206">
        <v>2.7999999999999998</v>
      </c>
      <c r="I167" s="207"/>
      <c r="J167" s="208">
        <f>ROUND(I167*H167,2)</f>
        <v>0</v>
      </c>
      <c r="K167" s="204" t="s">
        <v>132</v>
      </c>
      <c r="L167" s="46"/>
      <c r="M167" s="209" t="s">
        <v>19</v>
      </c>
      <c r="N167" s="210" t="s">
        <v>46</v>
      </c>
      <c r="O167" s="86"/>
      <c r="P167" s="211">
        <f>O167*H167</f>
        <v>0</v>
      </c>
      <c r="Q167" s="211">
        <v>0.0029399999999999999</v>
      </c>
      <c r="R167" s="211">
        <f>Q167*H167</f>
        <v>0.0082319999999999997</v>
      </c>
      <c r="S167" s="211">
        <v>0</v>
      </c>
      <c r="T167" s="21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3" t="s">
        <v>133</v>
      </c>
      <c r="AT167" s="213" t="s">
        <v>128</v>
      </c>
      <c r="AU167" s="213" t="s">
        <v>85</v>
      </c>
      <c r="AY167" s="19" t="s">
        <v>126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9" t="s">
        <v>83</v>
      </c>
      <c r="BK167" s="214">
        <f>ROUND(I167*H167,2)</f>
        <v>0</v>
      </c>
      <c r="BL167" s="19" t="s">
        <v>133</v>
      </c>
      <c r="BM167" s="213" t="s">
        <v>239</v>
      </c>
    </row>
    <row r="168" s="2" customFormat="1">
      <c r="A168" s="40"/>
      <c r="B168" s="41"/>
      <c r="C168" s="42"/>
      <c r="D168" s="215" t="s">
        <v>135</v>
      </c>
      <c r="E168" s="42"/>
      <c r="F168" s="216" t="s">
        <v>240</v>
      </c>
      <c r="G168" s="42"/>
      <c r="H168" s="42"/>
      <c r="I168" s="217"/>
      <c r="J168" s="42"/>
      <c r="K168" s="42"/>
      <c r="L168" s="46"/>
      <c r="M168" s="218"/>
      <c r="N168" s="219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135</v>
      </c>
      <c r="AU168" s="19" t="s">
        <v>85</v>
      </c>
    </row>
    <row r="169" s="2" customFormat="1">
      <c r="A169" s="40"/>
      <c r="B169" s="41"/>
      <c r="C169" s="42"/>
      <c r="D169" s="220" t="s">
        <v>137</v>
      </c>
      <c r="E169" s="42"/>
      <c r="F169" s="221" t="s">
        <v>241</v>
      </c>
      <c r="G169" s="42"/>
      <c r="H169" s="42"/>
      <c r="I169" s="217"/>
      <c r="J169" s="42"/>
      <c r="K169" s="42"/>
      <c r="L169" s="46"/>
      <c r="M169" s="218"/>
      <c r="N169" s="21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137</v>
      </c>
      <c r="AU169" s="19" t="s">
        <v>85</v>
      </c>
    </row>
    <row r="170" s="13" customFormat="1">
      <c r="A170" s="13"/>
      <c r="B170" s="222"/>
      <c r="C170" s="223"/>
      <c r="D170" s="215" t="s">
        <v>139</v>
      </c>
      <c r="E170" s="224" t="s">
        <v>19</v>
      </c>
      <c r="F170" s="225" t="s">
        <v>147</v>
      </c>
      <c r="G170" s="223"/>
      <c r="H170" s="224" t="s">
        <v>19</v>
      </c>
      <c r="I170" s="226"/>
      <c r="J170" s="223"/>
      <c r="K170" s="223"/>
      <c r="L170" s="227"/>
      <c r="M170" s="228"/>
      <c r="N170" s="229"/>
      <c r="O170" s="229"/>
      <c r="P170" s="229"/>
      <c r="Q170" s="229"/>
      <c r="R170" s="229"/>
      <c r="S170" s="229"/>
      <c r="T170" s="23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1" t="s">
        <v>139</v>
      </c>
      <c r="AU170" s="231" t="s">
        <v>85</v>
      </c>
      <c r="AV170" s="13" t="s">
        <v>83</v>
      </c>
      <c r="AW170" s="13" t="s">
        <v>36</v>
      </c>
      <c r="AX170" s="13" t="s">
        <v>75</v>
      </c>
      <c r="AY170" s="231" t="s">
        <v>126</v>
      </c>
    </row>
    <row r="171" s="13" customFormat="1">
      <c r="A171" s="13"/>
      <c r="B171" s="222"/>
      <c r="C171" s="223"/>
      <c r="D171" s="215" t="s">
        <v>139</v>
      </c>
      <c r="E171" s="224" t="s">
        <v>19</v>
      </c>
      <c r="F171" s="225" t="s">
        <v>242</v>
      </c>
      <c r="G171" s="223"/>
      <c r="H171" s="224" t="s">
        <v>19</v>
      </c>
      <c r="I171" s="226"/>
      <c r="J171" s="223"/>
      <c r="K171" s="223"/>
      <c r="L171" s="227"/>
      <c r="M171" s="228"/>
      <c r="N171" s="229"/>
      <c r="O171" s="229"/>
      <c r="P171" s="229"/>
      <c r="Q171" s="229"/>
      <c r="R171" s="229"/>
      <c r="S171" s="229"/>
      <c r="T171" s="23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1" t="s">
        <v>139</v>
      </c>
      <c r="AU171" s="231" t="s">
        <v>85</v>
      </c>
      <c r="AV171" s="13" t="s">
        <v>83</v>
      </c>
      <c r="AW171" s="13" t="s">
        <v>36</v>
      </c>
      <c r="AX171" s="13" t="s">
        <v>75</v>
      </c>
      <c r="AY171" s="231" t="s">
        <v>126</v>
      </c>
    </row>
    <row r="172" s="14" customFormat="1">
      <c r="A172" s="14"/>
      <c r="B172" s="232"/>
      <c r="C172" s="233"/>
      <c r="D172" s="215" t="s">
        <v>139</v>
      </c>
      <c r="E172" s="234" t="s">
        <v>19</v>
      </c>
      <c r="F172" s="235" t="s">
        <v>243</v>
      </c>
      <c r="G172" s="233"/>
      <c r="H172" s="236">
        <v>2.7999999999999998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2" t="s">
        <v>139</v>
      </c>
      <c r="AU172" s="242" t="s">
        <v>85</v>
      </c>
      <c r="AV172" s="14" t="s">
        <v>85</v>
      </c>
      <c r="AW172" s="14" t="s">
        <v>36</v>
      </c>
      <c r="AX172" s="14" t="s">
        <v>83</v>
      </c>
      <c r="AY172" s="242" t="s">
        <v>126</v>
      </c>
    </row>
    <row r="173" s="2" customFormat="1" ht="16.5" customHeight="1">
      <c r="A173" s="40"/>
      <c r="B173" s="41"/>
      <c r="C173" s="202" t="s">
        <v>244</v>
      </c>
      <c r="D173" s="202" t="s">
        <v>128</v>
      </c>
      <c r="E173" s="203" t="s">
        <v>245</v>
      </c>
      <c r="F173" s="204" t="s">
        <v>246</v>
      </c>
      <c r="G173" s="205" t="s">
        <v>131</v>
      </c>
      <c r="H173" s="206">
        <v>2.7999999999999998</v>
      </c>
      <c r="I173" s="207"/>
      <c r="J173" s="208">
        <f>ROUND(I173*H173,2)</f>
        <v>0</v>
      </c>
      <c r="K173" s="204" t="s">
        <v>132</v>
      </c>
      <c r="L173" s="46"/>
      <c r="M173" s="209" t="s">
        <v>19</v>
      </c>
      <c r="N173" s="210" t="s">
        <v>46</v>
      </c>
      <c r="O173" s="86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133</v>
      </c>
      <c r="AT173" s="213" t="s">
        <v>128</v>
      </c>
      <c r="AU173" s="213" t="s">
        <v>85</v>
      </c>
      <c r="AY173" s="19" t="s">
        <v>126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83</v>
      </c>
      <c r="BK173" s="214">
        <f>ROUND(I173*H173,2)</f>
        <v>0</v>
      </c>
      <c r="BL173" s="19" t="s">
        <v>133</v>
      </c>
      <c r="BM173" s="213" t="s">
        <v>247</v>
      </c>
    </row>
    <row r="174" s="2" customFormat="1">
      <c r="A174" s="40"/>
      <c r="B174" s="41"/>
      <c r="C174" s="42"/>
      <c r="D174" s="215" t="s">
        <v>135</v>
      </c>
      <c r="E174" s="42"/>
      <c r="F174" s="216" t="s">
        <v>248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135</v>
      </c>
      <c r="AU174" s="19" t="s">
        <v>85</v>
      </c>
    </row>
    <row r="175" s="2" customFormat="1">
      <c r="A175" s="40"/>
      <c r="B175" s="41"/>
      <c r="C175" s="42"/>
      <c r="D175" s="220" t="s">
        <v>137</v>
      </c>
      <c r="E175" s="42"/>
      <c r="F175" s="221" t="s">
        <v>249</v>
      </c>
      <c r="G175" s="42"/>
      <c r="H175" s="42"/>
      <c r="I175" s="217"/>
      <c r="J175" s="42"/>
      <c r="K175" s="42"/>
      <c r="L175" s="46"/>
      <c r="M175" s="218"/>
      <c r="N175" s="21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137</v>
      </c>
      <c r="AU175" s="19" t="s">
        <v>85</v>
      </c>
    </row>
    <row r="176" s="2" customFormat="1" ht="16.5" customHeight="1">
      <c r="A176" s="40"/>
      <c r="B176" s="41"/>
      <c r="C176" s="202" t="s">
        <v>250</v>
      </c>
      <c r="D176" s="202" t="s">
        <v>128</v>
      </c>
      <c r="E176" s="203" t="s">
        <v>251</v>
      </c>
      <c r="F176" s="204" t="s">
        <v>252</v>
      </c>
      <c r="G176" s="205" t="s">
        <v>253</v>
      </c>
      <c r="H176" s="206">
        <v>0.070000000000000007</v>
      </c>
      <c r="I176" s="207"/>
      <c r="J176" s="208">
        <f>ROUND(I176*H176,2)</f>
        <v>0</v>
      </c>
      <c r="K176" s="204" t="s">
        <v>132</v>
      </c>
      <c r="L176" s="46"/>
      <c r="M176" s="209" t="s">
        <v>19</v>
      </c>
      <c r="N176" s="210" t="s">
        <v>46</v>
      </c>
      <c r="O176" s="86"/>
      <c r="P176" s="211">
        <f>O176*H176</f>
        <v>0</v>
      </c>
      <c r="Q176" s="211">
        <v>1.06277</v>
      </c>
      <c r="R176" s="211">
        <f>Q176*H176</f>
        <v>0.074393900000000013</v>
      </c>
      <c r="S176" s="211">
        <v>0</v>
      </c>
      <c r="T176" s="21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3" t="s">
        <v>133</v>
      </c>
      <c r="AT176" s="213" t="s">
        <v>128</v>
      </c>
      <c r="AU176" s="213" t="s">
        <v>85</v>
      </c>
      <c r="AY176" s="19" t="s">
        <v>126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9" t="s">
        <v>83</v>
      </c>
      <c r="BK176" s="214">
        <f>ROUND(I176*H176,2)</f>
        <v>0</v>
      </c>
      <c r="BL176" s="19" t="s">
        <v>133</v>
      </c>
      <c r="BM176" s="213" t="s">
        <v>254</v>
      </c>
    </row>
    <row r="177" s="2" customFormat="1">
      <c r="A177" s="40"/>
      <c r="B177" s="41"/>
      <c r="C177" s="42"/>
      <c r="D177" s="215" t="s">
        <v>135</v>
      </c>
      <c r="E177" s="42"/>
      <c r="F177" s="216" t="s">
        <v>255</v>
      </c>
      <c r="G177" s="42"/>
      <c r="H177" s="42"/>
      <c r="I177" s="217"/>
      <c r="J177" s="42"/>
      <c r="K177" s="42"/>
      <c r="L177" s="46"/>
      <c r="M177" s="218"/>
      <c r="N177" s="21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135</v>
      </c>
      <c r="AU177" s="19" t="s">
        <v>85</v>
      </c>
    </row>
    <row r="178" s="2" customFormat="1">
      <c r="A178" s="40"/>
      <c r="B178" s="41"/>
      <c r="C178" s="42"/>
      <c r="D178" s="220" t="s">
        <v>137</v>
      </c>
      <c r="E178" s="42"/>
      <c r="F178" s="221" t="s">
        <v>256</v>
      </c>
      <c r="G178" s="42"/>
      <c r="H178" s="42"/>
      <c r="I178" s="217"/>
      <c r="J178" s="42"/>
      <c r="K178" s="42"/>
      <c r="L178" s="46"/>
      <c r="M178" s="218"/>
      <c r="N178" s="21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137</v>
      </c>
      <c r="AU178" s="19" t="s">
        <v>85</v>
      </c>
    </row>
    <row r="179" s="13" customFormat="1">
      <c r="A179" s="13"/>
      <c r="B179" s="222"/>
      <c r="C179" s="223"/>
      <c r="D179" s="215" t="s">
        <v>139</v>
      </c>
      <c r="E179" s="224" t="s">
        <v>19</v>
      </c>
      <c r="F179" s="225" t="s">
        <v>147</v>
      </c>
      <c r="G179" s="223"/>
      <c r="H179" s="224" t="s">
        <v>19</v>
      </c>
      <c r="I179" s="226"/>
      <c r="J179" s="223"/>
      <c r="K179" s="223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139</v>
      </c>
      <c r="AU179" s="231" t="s">
        <v>85</v>
      </c>
      <c r="AV179" s="13" t="s">
        <v>83</v>
      </c>
      <c r="AW179" s="13" t="s">
        <v>36</v>
      </c>
      <c r="AX179" s="13" t="s">
        <v>75</v>
      </c>
      <c r="AY179" s="231" t="s">
        <v>126</v>
      </c>
    </row>
    <row r="180" s="14" customFormat="1">
      <c r="A180" s="14"/>
      <c r="B180" s="232"/>
      <c r="C180" s="233"/>
      <c r="D180" s="215" t="s">
        <v>139</v>
      </c>
      <c r="E180" s="234" t="s">
        <v>19</v>
      </c>
      <c r="F180" s="235" t="s">
        <v>257</v>
      </c>
      <c r="G180" s="233"/>
      <c r="H180" s="236">
        <v>0.070000000000000007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139</v>
      </c>
      <c r="AU180" s="242" t="s">
        <v>85</v>
      </c>
      <c r="AV180" s="14" t="s">
        <v>85</v>
      </c>
      <c r="AW180" s="14" t="s">
        <v>36</v>
      </c>
      <c r="AX180" s="14" t="s">
        <v>83</v>
      </c>
      <c r="AY180" s="242" t="s">
        <v>126</v>
      </c>
    </row>
    <row r="181" s="12" customFormat="1" ht="22.8" customHeight="1">
      <c r="A181" s="12"/>
      <c r="B181" s="186"/>
      <c r="C181" s="187"/>
      <c r="D181" s="188" t="s">
        <v>74</v>
      </c>
      <c r="E181" s="200" t="s">
        <v>149</v>
      </c>
      <c r="F181" s="200" t="s">
        <v>258</v>
      </c>
      <c r="G181" s="187"/>
      <c r="H181" s="187"/>
      <c r="I181" s="190"/>
      <c r="J181" s="201">
        <f>BK181</f>
        <v>0</v>
      </c>
      <c r="K181" s="187"/>
      <c r="L181" s="192"/>
      <c r="M181" s="193"/>
      <c r="N181" s="194"/>
      <c r="O181" s="194"/>
      <c r="P181" s="195">
        <f>SUM(P182:P187)</f>
        <v>0</v>
      </c>
      <c r="Q181" s="194"/>
      <c r="R181" s="195">
        <f>SUM(R182:R187)</f>
        <v>10.334452799999999</v>
      </c>
      <c r="S181" s="194"/>
      <c r="T181" s="196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7" t="s">
        <v>83</v>
      </c>
      <c r="AT181" s="198" t="s">
        <v>74</v>
      </c>
      <c r="AU181" s="198" t="s">
        <v>83</v>
      </c>
      <c r="AY181" s="197" t="s">
        <v>126</v>
      </c>
      <c r="BK181" s="199">
        <f>SUM(BK182:BK187)</f>
        <v>0</v>
      </c>
    </row>
    <row r="182" s="2" customFormat="1" ht="21.75" customHeight="1">
      <c r="A182" s="40"/>
      <c r="B182" s="41"/>
      <c r="C182" s="202" t="s">
        <v>259</v>
      </c>
      <c r="D182" s="202" t="s">
        <v>128</v>
      </c>
      <c r="E182" s="203" t="s">
        <v>260</v>
      </c>
      <c r="F182" s="204" t="s">
        <v>261</v>
      </c>
      <c r="G182" s="205" t="s">
        <v>131</v>
      </c>
      <c r="H182" s="206">
        <v>23.52</v>
      </c>
      <c r="I182" s="207"/>
      <c r="J182" s="208">
        <f>ROUND(I182*H182,2)</f>
        <v>0</v>
      </c>
      <c r="K182" s="204" t="s">
        <v>132</v>
      </c>
      <c r="L182" s="46"/>
      <c r="M182" s="209" t="s">
        <v>19</v>
      </c>
      <c r="N182" s="210" t="s">
        <v>46</v>
      </c>
      <c r="O182" s="86"/>
      <c r="P182" s="211">
        <f>O182*H182</f>
        <v>0</v>
      </c>
      <c r="Q182" s="211">
        <v>0.43939</v>
      </c>
      <c r="R182" s="211">
        <f>Q182*H182</f>
        <v>10.334452799999999</v>
      </c>
      <c r="S182" s="211">
        <v>0</v>
      </c>
      <c r="T182" s="21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3" t="s">
        <v>133</v>
      </c>
      <c r="AT182" s="213" t="s">
        <v>128</v>
      </c>
      <c r="AU182" s="213" t="s">
        <v>85</v>
      </c>
      <c r="AY182" s="19" t="s">
        <v>126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9" t="s">
        <v>83</v>
      </c>
      <c r="BK182" s="214">
        <f>ROUND(I182*H182,2)</f>
        <v>0</v>
      </c>
      <c r="BL182" s="19" t="s">
        <v>133</v>
      </c>
      <c r="BM182" s="213" t="s">
        <v>262</v>
      </c>
    </row>
    <row r="183" s="2" customFormat="1">
      <c r="A183" s="40"/>
      <c r="B183" s="41"/>
      <c r="C183" s="42"/>
      <c r="D183" s="215" t="s">
        <v>135</v>
      </c>
      <c r="E183" s="42"/>
      <c r="F183" s="216" t="s">
        <v>263</v>
      </c>
      <c r="G183" s="42"/>
      <c r="H183" s="42"/>
      <c r="I183" s="217"/>
      <c r="J183" s="42"/>
      <c r="K183" s="42"/>
      <c r="L183" s="46"/>
      <c r="M183" s="218"/>
      <c r="N183" s="219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135</v>
      </c>
      <c r="AU183" s="19" t="s">
        <v>85</v>
      </c>
    </row>
    <row r="184" s="2" customFormat="1">
      <c r="A184" s="40"/>
      <c r="B184" s="41"/>
      <c r="C184" s="42"/>
      <c r="D184" s="220" t="s">
        <v>137</v>
      </c>
      <c r="E184" s="42"/>
      <c r="F184" s="221" t="s">
        <v>264</v>
      </c>
      <c r="G184" s="42"/>
      <c r="H184" s="42"/>
      <c r="I184" s="217"/>
      <c r="J184" s="42"/>
      <c r="K184" s="42"/>
      <c r="L184" s="46"/>
      <c r="M184" s="218"/>
      <c r="N184" s="219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137</v>
      </c>
      <c r="AU184" s="19" t="s">
        <v>85</v>
      </c>
    </row>
    <row r="185" s="13" customFormat="1">
      <c r="A185" s="13"/>
      <c r="B185" s="222"/>
      <c r="C185" s="223"/>
      <c r="D185" s="215" t="s">
        <v>139</v>
      </c>
      <c r="E185" s="224" t="s">
        <v>19</v>
      </c>
      <c r="F185" s="225" t="s">
        <v>147</v>
      </c>
      <c r="G185" s="223"/>
      <c r="H185" s="224" t="s">
        <v>19</v>
      </c>
      <c r="I185" s="226"/>
      <c r="J185" s="223"/>
      <c r="K185" s="223"/>
      <c r="L185" s="227"/>
      <c r="M185" s="228"/>
      <c r="N185" s="229"/>
      <c r="O185" s="229"/>
      <c r="P185" s="229"/>
      <c r="Q185" s="229"/>
      <c r="R185" s="229"/>
      <c r="S185" s="229"/>
      <c r="T185" s="23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1" t="s">
        <v>139</v>
      </c>
      <c r="AU185" s="231" t="s">
        <v>85</v>
      </c>
      <c r="AV185" s="13" t="s">
        <v>83</v>
      </c>
      <c r="AW185" s="13" t="s">
        <v>36</v>
      </c>
      <c r="AX185" s="13" t="s">
        <v>75</v>
      </c>
      <c r="AY185" s="231" t="s">
        <v>126</v>
      </c>
    </row>
    <row r="186" s="13" customFormat="1">
      <c r="A186" s="13"/>
      <c r="B186" s="222"/>
      <c r="C186" s="223"/>
      <c r="D186" s="215" t="s">
        <v>139</v>
      </c>
      <c r="E186" s="224" t="s">
        <v>19</v>
      </c>
      <c r="F186" s="225" t="s">
        <v>265</v>
      </c>
      <c r="G186" s="223"/>
      <c r="H186" s="224" t="s">
        <v>19</v>
      </c>
      <c r="I186" s="226"/>
      <c r="J186" s="223"/>
      <c r="K186" s="223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139</v>
      </c>
      <c r="AU186" s="231" t="s">
        <v>85</v>
      </c>
      <c r="AV186" s="13" t="s">
        <v>83</v>
      </c>
      <c r="AW186" s="13" t="s">
        <v>36</v>
      </c>
      <c r="AX186" s="13" t="s">
        <v>75</v>
      </c>
      <c r="AY186" s="231" t="s">
        <v>126</v>
      </c>
    </row>
    <row r="187" s="14" customFormat="1">
      <c r="A187" s="14"/>
      <c r="B187" s="232"/>
      <c r="C187" s="233"/>
      <c r="D187" s="215" t="s">
        <v>139</v>
      </c>
      <c r="E187" s="234" t="s">
        <v>19</v>
      </c>
      <c r="F187" s="235" t="s">
        <v>266</v>
      </c>
      <c r="G187" s="233"/>
      <c r="H187" s="236">
        <v>23.52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2" t="s">
        <v>139</v>
      </c>
      <c r="AU187" s="242" t="s">
        <v>85</v>
      </c>
      <c r="AV187" s="14" t="s">
        <v>85</v>
      </c>
      <c r="AW187" s="14" t="s">
        <v>36</v>
      </c>
      <c r="AX187" s="14" t="s">
        <v>83</v>
      </c>
      <c r="AY187" s="242" t="s">
        <v>126</v>
      </c>
    </row>
    <row r="188" s="12" customFormat="1" ht="22.8" customHeight="1">
      <c r="A188" s="12"/>
      <c r="B188" s="186"/>
      <c r="C188" s="187"/>
      <c r="D188" s="188" t="s">
        <v>74</v>
      </c>
      <c r="E188" s="200" t="s">
        <v>133</v>
      </c>
      <c r="F188" s="200" t="s">
        <v>267</v>
      </c>
      <c r="G188" s="187"/>
      <c r="H188" s="187"/>
      <c r="I188" s="190"/>
      <c r="J188" s="201">
        <f>BK188</f>
        <v>0</v>
      </c>
      <c r="K188" s="187"/>
      <c r="L188" s="192"/>
      <c r="M188" s="193"/>
      <c r="N188" s="194"/>
      <c r="O188" s="194"/>
      <c r="P188" s="195">
        <f>SUM(P189:P212)</f>
        <v>0</v>
      </c>
      <c r="Q188" s="194"/>
      <c r="R188" s="195">
        <f>SUM(R189:R212)</f>
        <v>2.5859326999999999</v>
      </c>
      <c r="S188" s="194"/>
      <c r="T188" s="196">
        <f>SUM(T189:T212)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7" t="s">
        <v>83</v>
      </c>
      <c r="AT188" s="198" t="s">
        <v>74</v>
      </c>
      <c r="AU188" s="198" t="s">
        <v>83</v>
      </c>
      <c r="AY188" s="197" t="s">
        <v>126</v>
      </c>
      <c r="BK188" s="199">
        <f>SUM(BK189:BK212)</f>
        <v>0</v>
      </c>
    </row>
    <row r="189" s="2" customFormat="1" ht="16.5" customHeight="1">
      <c r="A189" s="40"/>
      <c r="B189" s="41"/>
      <c r="C189" s="202" t="s">
        <v>268</v>
      </c>
      <c r="D189" s="202" t="s">
        <v>128</v>
      </c>
      <c r="E189" s="203" t="s">
        <v>269</v>
      </c>
      <c r="F189" s="204" t="s">
        <v>270</v>
      </c>
      <c r="G189" s="205" t="s">
        <v>152</v>
      </c>
      <c r="H189" s="206">
        <v>0.97999999999999998</v>
      </c>
      <c r="I189" s="207"/>
      <c r="J189" s="208">
        <f>ROUND(I189*H189,2)</f>
        <v>0</v>
      </c>
      <c r="K189" s="204" t="s">
        <v>132</v>
      </c>
      <c r="L189" s="46"/>
      <c r="M189" s="209" t="s">
        <v>19</v>
      </c>
      <c r="N189" s="210" t="s">
        <v>46</v>
      </c>
      <c r="O189" s="86"/>
      <c r="P189" s="211">
        <f>O189*H189</f>
        <v>0</v>
      </c>
      <c r="Q189" s="211">
        <v>2.5020099999999998</v>
      </c>
      <c r="R189" s="211">
        <f>Q189*H189</f>
        <v>2.4519697999999996</v>
      </c>
      <c r="S189" s="211">
        <v>0</v>
      </c>
      <c r="T189" s="21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3" t="s">
        <v>133</v>
      </c>
      <c r="AT189" s="213" t="s">
        <v>128</v>
      </c>
      <c r="AU189" s="213" t="s">
        <v>85</v>
      </c>
      <c r="AY189" s="19" t="s">
        <v>126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9" t="s">
        <v>83</v>
      </c>
      <c r="BK189" s="214">
        <f>ROUND(I189*H189,2)</f>
        <v>0</v>
      </c>
      <c r="BL189" s="19" t="s">
        <v>133</v>
      </c>
      <c r="BM189" s="213" t="s">
        <v>271</v>
      </c>
    </row>
    <row r="190" s="2" customFormat="1">
      <c r="A190" s="40"/>
      <c r="B190" s="41"/>
      <c r="C190" s="42"/>
      <c r="D190" s="215" t="s">
        <v>135</v>
      </c>
      <c r="E190" s="42"/>
      <c r="F190" s="216" t="s">
        <v>272</v>
      </c>
      <c r="G190" s="42"/>
      <c r="H190" s="42"/>
      <c r="I190" s="217"/>
      <c r="J190" s="42"/>
      <c r="K190" s="42"/>
      <c r="L190" s="46"/>
      <c r="M190" s="218"/>
      <c r="N190" s="219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135</v>
      </c>
      <c r="AU190" s="19" t="s">
        <v>85</v>
      </c>
    </row>
    <row r="191" s="2" customFormat="1">
      <c r="A191" s="40"/>
      <c r="B191" s="41"/>
      <c r="C191" s="42"/>
      <c r="D191" s="220" t="s">
        <v>137</v>
      </c>
      <c r="E191" s="42"/>
      <c r="F191" s="221" t="s">
        <v>273</v>
      </c>
      <c r="G191" s="42"/>
      <c r="H191" s="42"/>
      <c r="I191" s="217"/>
      <c r="J191" s="42"/>
      <c r="K191" s="42"/>
      <c r="L191" s="46"/>
      <c r="M191" s="218"/>
      <c r="N191" s="219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137</v>
      </c>
      <c r="AU191" s="19" t="s">
        <v>85</v>
      </c>
    </row>
    <row r="192" s="13" customFormat="1">
      <c r="A192" s="13"/>
      <c r="B192" s="222"/>
      <c r="C192" s="223"/>
      <c r="D192" s="215" t="s">
        <v>139</v>
      </c>
      <c r="E192" s="224" t="s">
        <v>19</v>
      </c>
      <c r="F192" s="225" t="s">
        <v>274</v>
      </c>
      <c r="G192" s="223"/>
      <c r="H192" s="224" t="s">
        <v>19</v>
      </c>
      <c r="I192" s="226"/>
      <c r="J192" s="223"/>
      <c r="K192" s="223"/>
      <c r="L192" s="227"/>
      <c r="M192" s="228"/>
      <c r="N192" s="229"/>
      <c r="O192" s="229"/>
      <c r="P192" s="229"/>
      <c r="Q192" s="229"/>
      <c r="R192" s="229"/>
      <c r="S192" s="229"/>
      <c r="T192" s="23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1" t="s">
        <v>139</v>
      </c>
      <c r="AU192" s="231" t="s">
        <v>85</v>
      </c>
      <c r="AV192" s="13" t="s">
        <v>83</v>
      </c>
      <c r="AW192" s="13" t="s">
        <v>36</v>
      </c>
      <c r="AX192" s="13" t="s">
        <v>75</v>
      </c>
      <c r="AY192" s="231" t="s">
        <v>126</v>
      </c>
    </row>
    <row r="193" s="14" customFormat="1">
      <c r="A193" s="14"/>
      <c r="B193" s="232"/>
      <c r="C193" s="233"/>
      <c r="D193" s="215" t="s">
        <v>139</v>
      </c>
      <c r="E193" s="234" t="s">
        <v>19</v>
      </c>
      <c r="F193" s="235" t="s">
        <v>275</v>
      </c>
      <c r="G193" s="233"/>
      <c r="H193" s="236">
        <v>0.97999999999999998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139</v>
      </c>
      <c r="AU193" s="242" t="s">
        <v>85</v>
      </c>
      <c r="AV193" s="14" t="s">
        <v>85</v>
      </c>
      <c r="AW193" s="14" t="s">
        <v>36</v>
      </c>
      <c r="AX193" s="14" t="s">
        <v>83</v>
      </c>
      <c r="AY193" s="242" t="s">
        <v>126</v>
      </c>
    </row>
    <row r="194" s="2" customFormat="1" ht="16.5" customHeight="1">
      <c r="A194" s="40"/>
      <c r="B194" s="41"/>
      <c r="C194" s="202" t="s">
        <v>276</v>
      </c>
      <c r="D194" s="202" t="s">
        <v>128</v>
      </c>
      <c r="E194" s="203" t="s">
        <v>277</v>
      </c>
      <c r="F194" s="204" t="s">
        <v>278</v>
      </c>
      <c r="G194" s="205" t="s">
        <v>131</v>
      </c>
      <c r="H194" s="206">
        <v>6.2400000000000002</v>
      </c>
      <c r="I194" s="207"/>
      <c r="J194" s="208">
        <f>ROUND(I194*H194,2)</f>
        <v>0</v>
      </c>
      <c r="K194" s="204" t="s">
        <v>132</v>
      </c>
      <c r="L194" s="46"/>
      <c r="M194" s="209" t="s">
        <v>19</v>
      </c>
      <c r="N194" s="210" t="s">
        <v>46</v>
      </c>
      <c r="O194" s="86"/>
      <c r="P194" s="211">
        <f>O194*H194</f>
        <v>0</v>
      </c>
      <c r="Q194" s="211">
        <v>0.0053299999999999997</v>
      </c>
      <c r="R194" s="211">
        <f>Q194*H194</f>
        <v>0.033259199999999996</v>
      </c>
      <c r="S194" s="211">
        <v>0</v>
      </c>
      <c r="T194" s="21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133</v>
      </c>
      <c r="AT194" s="213" t="s">
        <v>128</v>
      </c>
      <c r="AU194" s="213" t="s">
        <v>85</v>
      </c>
      <c r="AY194" s="19" t="s">
        <v>126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83</v>
      </c>
      <c r="BK194" s="214">
        <f>ROUND(I194*H194,2)</f>
        <v>0</v>
      </c>
      <c r="BL194" s="19" t="s">
        <v>133</v>
      </c>
      <c r="BM194" s="213" t="s">
        <v>279</v>
      </c>
    </row>
    <row r="195" s="2" customFormat="1">
      <c r="A195" s="40"/>
      <c r="B195" s="41"/>
      <c r="C195" s="42"/>
      <c r="D195" s="215" t="s">
        <v>135</v>
      </c>
      <c r="E195" s="42"/>
      <c r="F195" s="216" t="s">
        <v>280</v>
      </c>
      <c r="G195" s="42"/>
      <c r="H195" s="42"/>
      <c r="I195" s="217"/>
      <c r="J195" s="42"/>
      <c r="K195" s="42"/>
      <c r="L195" s="46"/>
      <c r="M195" s="218"/>
      <c r="N195" s="21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135</v>
      </c>
      <c r="AU195" s="19" t="s">
        <v>85</v>
      </c>
    </row>
    <row r="196" s="2" customFormat="1">
      <c r="A196" s="40"/>
      <c r="B196" s="41"/>
      <c r="C196" s="42"/>
      <c r="D196" s="220" t="s">
        <v>137</v>
      </c>
      <c r="E196" s="42"/>
      <c r="F196" s="221" t="s">
        <v>281</v>
      </c>
      <c r="G196" s="42"/>
      <c r="H196" s="42"/>
      <c r="I196" s="217"/>
      <c r="J196" s="42"/>
      <c r="K196" s="42"/>
      <c r="L196" s="46"/>
      <c r="M196" s="218"/>
      <c r="N196" s="219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137</v>
      </c>
      <c r="AU196" s="19" t="s">
        <v>85</v>
      </c>
    </row>
    <row r="197" s="13" customFormat="1">
      <c r="A197" s="13"/>
      <c r="B197" s="222"/>
      <c r="C197" s="223"/>
      <c r="D197" s="215" t="s">
        <v>139</v>
      </c>
      <c r="E197" s="224" t="s">
        <v>19</v>
      </c>
      <c r="F197" s="225" t="s">
        <v>147</v>
      </c>
      <c r="G197" s="223"/>
      <c r="H197" s="224" t="s">
        <v>19</v>
      </c>
      <c r="I197" s="226"/>
      <c r="J197" s="223"/>
      <c r="K197" s="223"/>
      <c r="L197" s="227"/>
      <c r="M197" s="228"/>
      <c r="N197" s="229"/>
      <c r="O197" s="229"/>
      <c r="P197" s="229"/>
      <c r="Q197" s="229"/>
      <c r="R197" s="229"/>
      <c r="S197" s="229"/>
      <c r="T197" s="23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1" t="s">
        <v>139</v>
      </c>
      <c r="AU197" s="231" t="s">
        <v>85</v>
      </c>
      <c r="AV197" s="13" t="s">
        <v>83</v>
      </c>
      <c r="AW197" s="13" t="s">
        <v>36</v>
      </c>
      <c r="AX197" s="13" t="s">
        <v>75</v>
      </c>
      <c r="AY197" s="231" t="s">
        <v>126</v>
      </c>
    </row>
    <row r="198" s="14" customFormat="1">
      <c r="A198" s="14"/>
      <c r="B198" s="232"/>
      <c r="C198" s="233"/>
      <c r="D198" s="215" t="s">
        <v>139</v>
      </c>
      <c r="E198" s="234" t="s">
        <v>19</v>
      </c>
      <c r="F198" s="235" t="s">
        <v>282</v>
      </c>
      <c r="G198" s="233"/>
      <c r="H198" s="236">
        <v>6.2400000000000002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139</v>
      </c>
      <c r="AU198" s="242" t="s">
        <v>85</v>
      </c>
      <c r="AV198" s="14" t="s">
        <v>85</v>
      </c>
      <c r="AW198" s="14" t="s">
        <v>36</v>
      </c>
      <c r="AX198" s="14" t="s">
        <v>83</v>
      </c>
      <c r="AY198" s="242" t="s">
        <v>126</v>
      </c>
    </row>
    <row r="199" s="2" customFormat="1" ht="16.5" customHeight="1">
      <c r="A199" s="40"/>
      <c r="B199" s="41"/>
      <c r="C199" s="202" t="s">
        <v>7</v>
      </c>
      <c r="D199" s="202" t="s">
        <v>128</v>
      </c>
      <c r="E199" s="203" t="s">
        <v>283</v>
      </c>
      <c r="F199" s="204" t="s">
        <v>284</v>
      </c>
      <c r="G199" s="205" t="s">
        <v>131</v>
      </c>
      <c r="H199" s="206">
        <v>6.2400000000000002</v>
      </c>
      <c r="I199" s="207"/>
      <c r="J199" s="208">
        <f>ROUND(I199*H199,2)</f>
        <v>0</v>
      </c>
      <c r="K199" s="204" t="s">
        <v>132</v>
      </c>
      <c r="L199" s="46"/>
      <c r="M199" s="209" t="s">
        <v>19</v>
      </c>
      <c r="N199" s="210" t="s">
        <v>46</v>
      </c>
      <c r="O199" s="86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3" t="s">
        <v>133</v>
      </c>
      <c r="AT199" s="213" t="s">
        <v>128</v>
      </c>
      <c r="AU199" s="213" t="s">
        <v>85</v>
      </c>
      <c r="AY199" s="19" t="s">
        <v>126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9" t="s">
        <v>83</v>
      </c>
      <c r="BK199" s="214">
        <f>ROUND(I199*H199,2)</f>
        <v>0</v>
      </c>
      <c r="BL199" s="19" t="s">
        <v>133</v>
      </c>
      <c r="BM199" s="213" t="s">
        <v>285</v>
      </c>
    </row>
    <row r="200" s="2" customFormat="1">
      <c r="A200" s="40"/>
      <c r="B200" s="41"/>
      <c r="C200" s="42"/>
      <c r="D200" s="215" t="s">
        <v>135</v>
      </c>
      <c r="E200" s="42"/>
      <c r="F200" s="216" t="s">
        <v>286</v>
      </c>
      <c r="G200" s="42"/>
      <c r="H200" s="42"/>
      <c r="I200" s="217"/>
      <c r="J200" s="42"/>
      <c r="K200" s="42"/>
      <c r="L200" s="46"/>
      <c r="M200" s="218"/>
      <c r="N200" s="219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135</v>
      </c>
      <c r="AU200" s="19" t="s">
        <v>85</v>
      </c>
    </row>
    <row r="201" s="2" customFormat="1">
      <c r="A201" s="40"/>
      <c r="B201" s="41"/>
      <c r="C201" s="42"/>
      <c r="D201" s="220" t="s">
        <v>137</v>
      </c>
      <c r="E201" s="42"/>
      <c r="F201" s="221" t="s">
        <v>287</v>
      </c>
      <c r="G201" s="42"/>
      <c r="H201" s="42"/>
      <c r="I201" s="217"/>
      <c r="J201" s="42"/>
      <c r="K201" s="42"/>
      <c r="L201" s="46"/>
      <c r="M201" s="218"/>
      <c r="N201" s="219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137</v>
      </c>
      <c r="AU201" s="19" t="s">
        <v>85</v>
      </c>
    </row>
    <row r="202" s="2" customFormat="1" ht="16.5" customHeight="1">
      <c r="A202" s="40"/>
      <c r="B202" s="41"/>
      <c r="C202" s="202" t="s">
        <v>288</v>
      </c>
      <c r="D202" s="202" t="s">
        <v>128</v>
      </c>
      <c r="E202" s="203" t="s">
        <v>289</v>
      </c>
      <c r="F202" s="204" t="s">
        <v>290</v>
      </c>
      <c r="G202" s="205" t="s">
        <v>131</v>
      </c>
      <c r="H202" s="206">
        <v>6.2400000000000002</v>
      </c>
      <c r="I202" s="207"/>
      <c r="J202" s="208">
        <f>ROUND(I202*H202,2)</f>
        <v>0</v>
      </c>
      <c r="K202" s="204" t="s">
        <v>132</v>
      </c>
      <c r="L202" s="46"/>
      <c r="M202" s="209" t="s">
        <v>19</v>
      </c>
      <c r="N202" s="210" t="s">
        <v>46</v>
      </c>
      <c r="O202" s="86"/>
      <c r="P202" s="211">
        <f>O202*H202</f>
        <v>0</v>
      </c>
      <c r="Q202" s="211">
        <v>0.00080999999999999996</v>
      </c>
      <c r="R202" s="211">
        <f>Q202*H202</f>
        <v>0.0050543999999999997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133</v>
      </c>
      <c r="AT202" s="213" t="s">
        <v>128</v>
      </c>
      <c r="AU202" s="213" t="s">
        <v>85</v>
      </c>
      <c r="AY202" s="19" t="s">
        <v>126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83</v>
      </c>
      <c r="BK202" s="214">
        <f>ROUND(I202*H202,2)</f>
        <v>0</v>
      </c>
      <c r="BL202" s="19" t="s">
        <v>133</v>
      </c>
      <c r="BM202" s="213" t="s">
        <v>291</v>
      </c>
    </row>
    <row r="203" s="2" customFormat="1">
      <c r="A203" s="40"/>
      <c r="B203" s="41"/>
      <c r="C203" s="42"/>
      <c r="D203" s="215" t="s">
        <v>135</v>
      </c>
      <c r="E203" s="42"/>
      <c r="F203" s="216" t="s">
        <v>292</v>
      </c>
      <c r="G203" s="42"/>
      <c r="H203" s="42"/>
      <c r="I203" s="217"/>
      <c r="J203" s="42"/>
      <c r="K203" s="42"/>
      <c r="L203" s="46"/>
      <c r="M203" s="218"/>
      <c r="N203" s="219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135</v>
      </c>
      <c r="AU203" s="19" t="s">
        <v>85</v>
      </c>
    </row>
    <row r="204" s="2" customFormat="1">
      <c r="A204" s="40"/>
      <c r="B204" s="41"/>
      <c r="C204" s="42"/>
      <c r="D204" s="220" t="s">
        <v>137</v>
      </c>
      <c r="E204" s="42"/>
      <c r="F204" s="221" t="s">
        <v>293</v>
      </c>
      <c r="G204" s="42"/>
      <c r="H204" s="42"/>
      <c r="I204" s="217"/>
      <c r="J204" s="42"/>
      <c r="K204" s="42"/>
      <c r="L204" s="46"/>
      <c r="M204" s="218"/>
      <c r="N204" s="219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137</v>
      </c>
      <c r="AU204" s="19" t="s">
        <v>85</v>
      </c>
    </row>
    <row r="205" s="2" customFormat="1" ht="16.5" customHeight="1">
      <c r="A205" s="40"/>
      <c r="B205" s="41"/>
      <c r="C205" s="202" t="s">
        <v>294</v>
      </c>
      <c r="D205" s="202" t="s">
        <v>128</v>
      </c>
      <c r="E205" s="203" t="s">
        <v>295</v>
      </c>
      <c r="F205" s="204" t="s">
        <v>296</v>
      </c>
      <c r="G205" s="205" t="s">
        <v>131</v>
      </c>
      <c r="H205" s="206">
        <v>6.2400000000000002</v>
      </c>
      <c r="I205" s="207"/>
      <c r="J205" s="208">
        <f>ROUND(I205*H205,2)</f>
        <v>0</v>
      </c>
      <c r="K205" s="204" t="s">
        <v>132</v>
      </c>
      <c r="L205" s="46"/>
      <c r="M205" s="209" t="s">
        <v>19</v>
      </c>
      <c r="N205" s="210" t="s">
        <v>46</v>
      </c>
      <c r="O205" s="86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3" t="s">
        <v>133</v>
      </c>
      <c r="AT205" s="213" t="s">
        <v>128</v>
      </c>
      <c r="AU205" s="213" t="s">
        <v>85</v>
      </c>
      <c r="AY205" s="19" t="s">
        <v>126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9" t="s">
        <v>83</v>
      </c>
      <c r="BK205" s="214">
        <f>ROUND(I205*H205,2)</f>
        <v>0</v>
      </c>
      <c r="BL205" s="19" t="s">
        <v>133</v>
      </c>
      <c r="BM205" s="213" t="s">
        <v>297</v>
      </c>
    </row>
    <row r="206" s="2" customFormat="1">
      <c r="A206" s="40"/>
      <c r="B206" s="41"/>
      <c r="C206" s="42"/>
      <c r="D206" s="215" t="s">
        <v>135</v>
      </c>
      <c r="E206" s="42"/>
      <c r="F206" s="216" t="s">
        <v>298</v>
      </c>
      <c r="G206" s="42"/>
      <c r="H206" s="42"/>
      <c r="I206" s="217"/>
      <c r="J206" s="42"/>
      <c r="K206" s="42"/>
      <c r="L206" s="46"/>
      <c r="M206" s="218"/>
      <c r="N206" s="219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135</v>
      </c>
      <c r="AU206" s="19" t="s">
        <v>85</v>
      </c>
    </row>
    <row r="207" s="2" customFormat="1">
      <c r="A207" s="40"/>
      <c r="B207" s="41"/>
      <c r="C207" s="42"/>
      <c r="D207" s="220" t="s">
        <v>137</v>
      </c>
      <c r="E207" s="42"/>
      <c r="F207" s="221" t="s">
        <v>299</v>
      </c>
      <c r="G207" s="42"/>
      <c r="H207" s="42"/>
      <c r="I207" s="217"/>
      <c r="J207" s="42"/>
      <c r="K207" s="42"/>
      <c r="L207" s="46"/>
      <c r="M207" s="218"/>
      <c r="N207" s="219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137</v>
      </c>
      <c r="AU207" s="19" t="s">
        <v>85</v>
      </c>
    </row>
    <row r="208" s="2" customFormat="1" ht="16.5" customHeight="1">
      <c r="A208" s="40"/>
      <c r="B208" s="41"/>
      <c r="C208" s="202" t="s">
        <v>300</v>
      </c>
      <c r="D208" s="202" t="s">
        <v>128</v>
      </c>
      <c r="E208" s="203" t="s">
        <v>301</v>
      </c>
      <c r="F208" s="204" t="s">
        <v>302</v>
      </c>
      <c r="G208" s="205" t="s">
        <v>253</v>
      </c>
      <c r="H208" s="206">
        <v>0.089999999999999997</v>
      </c>
      <c r="I208" s="207"/>
      <c r="J208" s="208">
        <f>ROUND(I208*H208,2)</f>
        <v>0</v>
      </c>
      <c r="K208" s="204" t="s">
        <v>132</v>
      </c>
      <c r="L208" s="46"/>
      <c r="M208" s="209" t="s">
        <v>19</v>
      </c>
      <c r="N208" s="210" t="s">
        <v>46</v>
      </c>
      <c r="O208" s="86"/>
      <c r="P208" s="211">
        <f>O208*H208</f>
        <v>0</v>
      </c>
      <c r="Q208" s="211">
        <v>1.06277</v>
      </c>
      <c r="R208" s="211">
        <f>Q208*H208</f>
        <v>0.095649299999999993</v>
      </c>
      <c r="S208" s="211">
        <v>0</v>
      </c>
      <c r="T208" s="21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3" t="s">
        <v>133</v>
      </c>
      <c r="AT208" s="213" t="s">
        <v>128</v>
      </c>
      <c r="AU208" s="213" t="s">
        <v>85</v>
      </c>
      <c r="AY208" s="19" t="s">
        <v>126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9" t="s">
        <v>83</v>
      </c>
      <c r="BK208" s="214">
        <f>ROUND(I208*H208,2)</f>
        <v>0</v>
      </c>
      <c r="BL208" s="19" t="s">
        <v>133</v>
      </c>
      <c r="BM208" s="213" t="s">
        <v>303</v>
      </c>
    </row>
    <row r="209" s="2" customFormat="1">
      <c r="A209" s="40"/>
      <c r="B209" s="41"/>
      <c r="C209" s="42"/>
      <c r="D209" s="215" t="s">
        <v>135</v>
      </c>
      <c r="E209" s="42"/>
      <c r="F209" s="216" t="s">
        <v>304</v>
      </c>
      <c r="G209" s="42"/>
      <c r="H209" s="42"/>
      <c r="I209" s="217"/>
      <c r="J209" s="42"/>
      <c r="K209" s="42"/>
      <c r="L209" s="46"/>
      <c r="M209" s="218"/>
      <c r="N209" s="219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135</v>
      </c>
      <c r="AU209" s="19" t="s">
        <v>85</v>
      </c>
    </row>
    <row r="210" s="2" customFormat="1">
      <c r="A210" s="40"/>
      <c r="B210" s="41"/>
      <c r="C210" s="42"/>
      <c r="D210" s="220" t="s">
        <v>137</v>
      </c>
      <c r="E210" s="42"/>
      <c r="F210" s="221" t="s">
        <v>305</v>
      </c>
      <c r="G210" s="42"/>
      <c r="H210" s="42"/>
      <c r="I210" s="217"/>
      <c r="J210" s="42"/>
      <c r="K210" s="42"/>
      <c r="L210" s="46"/>
      <c r="M210" s="218"/>
      <c r="N210" s="219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137</v>
      </c>
      <c r="AU210" s="19" t="s">
        <v>85</v>
      </c>
    </row>
    <row r="211" s="13" customFormat="1">
      <c r="A211" s="13"/>
      <c r="B211" s="222"/>
      <c r="C211" s="223"/>
      <c r="D211" s="215" t="s">
        <v>139</v>
      </c>
      <c r="E211" s="224" t="s">
        <v>19</v>
      </c>
      <c r="F211" s="225" t="s">
        <v>147</v>
      </c>
      <c r="G211" s="223"/>
      <c r="H211" s="224" t="s">
        <v>19</v>
      </c>
      <c r="I211" s="226"/>
      <c r="J211" s="223"/>
      <c r="K211" s="223"/>
      <c r="L211" s="227"/>
      <c r="M211" s="228"/>
      <c r="N211" s="229"/>
      <c r="O211" s="229"/>
      <c r="P211" s="229"/>
      <c r="Q211" s="229"/>
      <c r="R211" s="229"/>
      <c r="S211" s="229"/>
      <c r="T211" s="23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1" t="s">
        <v>139</v>
      </c>
      <c r="AU211" s="231" t="s">
        <v>85</v>
      </c>
      <c r="AV211" s="13" t="s">
        <v>83</v>
      </c>
      <c r="AW211" s="13" t="s">
        <v>36</v>
      </c>
      <c r="AX211" s="13" t="s">
        <v>75</v>
      </c>
      <c r="AY211" s="231" t="s">
        <v>126</v>
      </c>
    </row>
    <row r="212" s="14" customFormat="1">
      <c r="A212" s="14"/>
      <c r="B212" s="232"/>
      <c r="C212" s="233"/>
      <c r="D212" s="215" t="s">
        <v>139</v>
      </c>
      <c r="E212" s="234" t="s">
        <v>19</v>
      </c>
      <c r="F212" s="235" t="s">
        <v>306</v>
      </c>
      <c r="G212" s="233"/>
      <c r="H212" s="236">
        <v>0.089999999999999997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139</v>
      </c>
      <c r="AU212" s="242" t="s">
        <v>85</v>
      </c>
      <c r="AV212" s="14" t="s">
        <v>85</v>
      </c>
      <c r="AW212" s="14" t="s">
        <v>36</v>
      </c>
      <c r="AX212" s="14" t="s">
        <v>83</v>
      </c>
      <c r="AY212" s="242" t="s">
        <v>126</v>
      </c>
    </row>
    <row r="213" s="12" customFormat="1" ht="22.8" customHeight="1">
      <c r="A213" s="12"/>
      <c r="B213" s="186"/>
      <c r="C213" s="187"/>
      <c r="D213" s="188" t="s">
        <v>74</v>
      </c>
      <c r="E213" s="200" t="s">
        <v>164</v>
      </c>
      <c r="F213" s="200" t="s">
        <v>307</v>
      </c>
      <c r="G213" s="187"/>
      <c r="H213" s="187"/>
      <c r="I213" s="190"/>
      <c r="J213" s="201">
        <f>BK213</f>
        <v>0</v>
      </c>
      <c r="K213" s="187"/>
      <c r="L213" s="192"/>
      <c r="M213" s="193"/>
      <c r="N213" s="194"/>
      <c r="O213" s="194"/>
      <c r="P213" s="195">
        <f>SUM(P214:P218)</f>
        <v>0</v>
      </c>
      <c r="Q213" s="194"/>
      <c r="R213" s="195">
        <f>SUM(R214:R218)</f>
        <v>0.26766000000000001</v>
      </c>
      <c r="S213" s="194"/>
      <c r="T213" s="196">
        <f>SUM(T214:T218)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7" t="s">
        <v>83</v>
      </c>
      <c r="AT213" s="198" t="s">
        <v>74</v>
      </c>
      <c r="AU213" s="198" t="s">
        <v>83</v>
      </c>
      <c r="AY213" s="197" t="s">
        <v>126</v>
      </c>
      <c r="BK213" s="199">
        <f>SUM(BK214:BK218)</f>
        <v>0</v>
      </c>
    </row>
    <row r="214" s="2" customFormat="1" ht="16.5" customHeight="1">
      <c r="A214" s="40"/>
      <c r="B214" s="41"/>
      <c r="C214" s="202" t="s">
        <v>308</v>
      </c>
      <c r="D214" s="202" t="s">
        <v>128</v>
      </c>
      <c r="E214" s="203" t="s">
        <v>309</v>
      </c>
      <c r="F214" s="204" t="s">
        <v>310</v>
      </c>
      <c r="G214" s="205" t="s">
        <v>131</v>
      </c>
      <c r="H214" s="206">
        <v>3</v>
      </c>
      <c r="I214" s="207"/>
      <c r="J214" s="208">
        <f>ROUND(I214*H214,2)</f>
        <v>0</v>
      </c>
      <c r="K214" s="204" t="s">
        <v>132</v>
      </c>
      <c r="L214" s="46"/>
      <c r="M214" s="209" t="s">
        <v>19</v>
      </c>
      <c r="N214" s="210" t="s">
        <v>46</v>
      </c>
      <c r="O214" s="86"/>
      <c r="P214" s="211">
        <f>O214*H214</f>
        <v>0</v>
      </c>
      <c r="Q214" s="211">
        <v>0.089219999999999994</v>
      </c>
      <c r="R214" s="211">
        <f>Q214*H214</f>
        <v>0.26766000000000001</v>
      </c>
      <c r="S214" s="211">
        <v>0</v>
      </c>
      <c r="T214" s="21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3" t="s">
        <v>133</v>
      </c>
      <c r="AT214" s="213" t="s">
        <v>128</v>
      </c>
      <c r="AU214" s="213" t="s">
        <v>85</v>
      </c>
      <c r="AY214" s="19" t="s">
        <v>126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9" t="s">
        <v>83</v>
      </c>
      <c r="BK214" s="214">
        <f>ROUND(I214*H214,2)</f>
        <v>0</v>
      </c>
      <c r="BL214" s="19" t="s">
        <v>133</v>
      </c>
      <c r="BM214" s="213" t="s">
        <v>311</v>
      </c>
    </row>
    <row r="215" s="2" customFormat="1">
      <c r="A215" s="40"/>
      <c r="B215" s="41"/>
      <c r="C215" s="42"/>
      <c r="D215" s="215" t="s">
        <v>135</v>
      </c>
      <c r="E215" s="42"/>
      <c r="F215" s="216" t="s">
        <v>312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135</v>
      </c>
      <c r="AU215" s="19" t="s">
        <v>85</v>
      </c>
    </row>
    <row r="216" s="2" customFormat="1">
      <c r="A216" s="40"/>
      <c r="B216" s="41"/>
      <c r="C216" s="42"/>
      <c r="D216" s="220" t="s">
        <v>137</v>
      </c>
      <c r="E216" s="42"/>
      <c r="F216" s="221" t="s">
        <v>313</v>
      </c>
      <c r="G216" s="42"/>
      <c r="H216" s="42"/>
      <c r="I216" s="217"/>
      <c r="J216" s="42"/>
      <c r="K216" s="42"/>
      <c r="L216" s="46"/>
      <c r="M216" s="218"/>
      <c r="N216" s="219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137</v>
      </c>
      <c r="AU216" s="19" t="s">
        <v>85</v>
      </c>
    </row>
    <row r="217" s="13" customFormat="1">
      <c r="A217" s="13"/>
      <c r="B217" s="222"/>
      <c r="C217" s="223"/>
      <c r="D217" s="215" t="s">
        <v>139</v>
      </c>
      <c r="E217" s="224" t="s">
        <v>19</v>
      </c>
      <c r="F217" s="225" t="s">
        <v>314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139</v>
      </c>
      <c r="AU217" s="231" t="s">
        <v>85</v>
      </c>
      <c r="AV217" s="13" t="s">
        <v>83</v>
      </c>
      <c r="AW217" s="13" t="s">
        <v>36</v>
      </c>
      <c r="AX217" s="13" t="s">
        <v>75</v>
      </c>
      <c r="AY217" s="231" t="s">
        <v>126</v>
      </c>
    </row>
    <row r="218" s="14" customFormat="1">
      <c r="A218" s="14"/>
      <c r="B218" s="232"/>
      <c r="C218" s="233"/>
      <c r="D218" s="215" t="s">
        <v>139</v>
      </c>
      <c r="E218" s="234" t="s">
        <v>19</v>
      </c>
      <c r="F218" s="235" t="s">
        <v>141</v>
      </c>
      <c r="G218" s="233"/>
      <c r="H218" s="236">
        <v>3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2" t="s">
        <v>139</v>
      </c>
      <c r="AU218" s="242" t="s">
        <v>85</v>
      </c>
      <c r="AV218" s="14" t="s">
        <v>85</v>
      </c>
      <c r="AW218" s="14" t="s">
        <v>36</v>
      </c>
      <c r="AX218" s="14" t="s">
        <v>83</v>
      </c>
      <c r="AY218" s="242" t="s">
        <v>126</v>
      </c>
    </row>
    <row r="219" s="12" customFormat="1" ht="22.8" customHeight="1">
      <c r="A219" s="12"/>
      <c r="B219" s="186"/>
      <c r="C219" s="187"/>
      <c r="D219" s="188" t="s">
        <v>74</v>
      </c>
      <c r="E219" s="200" t="s">
        <v>193</v>
      </c>
      <c r="F219" s="200" t="s">
        <v>315</v>
      </c>
      <c r="G219" s="187"/>
      <c r="H219" s="187"/>
      <c r="I219" s="190"/>
      <c r="J219" s="201">
        <f>BK219</f>
        <v>0</v>
      </c>
      <c r="K219" s="187"/>
      <c r="L219" s="192"/>
      <c r="M219" s="193"/>
      <c r="N219" s="194"/>
      <c r="O219" s="194"/>
      <c r="P219" s="195">
        <f>SUM(P220:P239)</f>
        <v>0</v>
      </c>
      <c r="Q219" s="194"/>
      <c r="R219" s="195">
        <f>SUM(R220:R239)</f>
        <v>0</v>
      </c>
      <c r="S219" s="194"/>
      <c r="T219" s="196">
        <f>SUM(T220:T239)</f>
        <v>0.10000000000000001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7" t="s">
        <v>83</v>
      </c>
      <c r="AT219" s="198" t="s">
        <v>74</v>
      </c>
      <c r="AU219" s="198" t="s">
        <v>83</v>
      </c>
      <c r="AY219" s="197" t="s">
        <v>126</v>
      </c>
      <c r="BK219" s="199">
        <f>SUM(BK220:BK239)</f>
        <v>0</v>
      </c>
    </row>
    <row r="220" s="2" customFormat="1" ht="21.75" customHeight="1">
      <c r="A220" s="40"/>
      <c r="B220" s="41"/>
      <c r="C220" s="202" t="s">
        <v>316</v>
      </c>
      <c r="D220" s="202" t="s">
        <v>128</v>
      </c>
      <c r="E220" s="203" t="s">
        <v>317</v>
      </c>
      <c r="F220" s="204" t="s">
        <v>318</v>
      </c>
      <c r="G220" s="205" t="s">
        <v>131</v>
      </c>
      <c r="H220" s="206">
        <v>81</v>
      </c>
      <c r="I220" s="207"/>
      <c r="J220" s="208">
        <f>ROUND(I220*H220,2)</f>
        <v>0</v>
      </c>
      <c r="K220" s="204" t="s">
        <v>132</v>
      </c>
      <c r="L220" s="46"/>
      <c r="M220" s="209" t="s">
        <v>19</v>
      </c>
      <c r="N220" s="210" t="s">
        <v>46</v>
      </c>
      <c r="O220" s="86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3" t="s">
        <v>133</v>
      </c>
      <c r="AT220" s="213" t="s">
        <v>128</v>
      </c>
      <c r="AU220" s="213" t="s">
        <v>85</v>
      </c>
      <c r="AY220" s="19" t="s">
        <v>126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9" t="s">
        <v>83</v>
      </c>
      <c r="BK220" s="214">
        <f>ROUND(I220*H220,2)</f>
        <v>0</v>
      </c>
      <c r="BL220" s="19" t="s">
        <v>133</v>
      </c>
      <c r="BM220" s="213" t="s">
        <v>319</v>
      </c>
    </row>
    <row r="221" s="2" customFormat="1">
      <c r="A221" s="40"/>
      <c r="B221" s="41"/>
      <c r="C221" s="42"/>
      <c r="D221" s="215" t="s">
        <v>135</v>
      </c>
      <c r="E221" s="42"/>
      <c r="F221" s="216" t="s">
        <v>320</v>
      </c>
      <c r="G221" s="42"/>
      <c r="H221" s="42"/>
      <c r="I221" s="217"/>
      <c r="J221" s="42"/>
      <c r="K221" s="42"/>
      <c r="L221" s="46"/>
      <c r="M221" s="218"/>
      <c r="N221" s="219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135</v>
      </c>
      <c r="AU221" s="19" t="s">
        <v>85</v>
      </c>
    </row>
    <row r="222" s="2" customFormat="1">
      <c r="A222" s="40"/>
      <c r="B222" s="41"/>
      <c r="C222" s="42"/>
      <c r="D222" s="220" t="s">
        <v>137</v>
      </c>
      <c r="E222" s="42"/>
      <c r="F222" s="221" t="s">
        <v>321</v>
      </c>
      <c r="G222" s="42"/>
      <c r="H222" s="42"/>
      <c r="I222" s="217"/>
      <c r="J222" s="42"/>
      <c r="K222" s="42"/>
      <c r="L222" s="46"/>
      <c r="M222" s="218"/>
      <c r="N222" s="219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137</v>
      </c>
      <c r="AU222" s="19" t="s">
        <v>85</v>
      </c>
    </row>
    <row r="223" s="13" customFormat="1">
      <c r="A223" s="13"/>
      <c r="B223" s="222"/>
      <c r="C223" s="223"/>
      <c r="D223" s="215" t="s">
        <v>139</v>
      </c>
      <c r="E223" s="224" t="s">
        <v>19</v>
      </c>
      <c r="F223" s="225" t="s">
        <v>322</v>
      </c>
      <c r="G223" s="223"/>
      <c r="H223" s="224" t="s">
        <v>19</v>
      </c>
      <c r="I223" s="226"/>
      <c r="J223" s="223"/>
      <c r="K223" s="223"/>
      <c r="L223" s="227"/>
      <c r="M223" s="228"/>
      <c r="N223" s="229"/>
      <c r="O223" s="229"/>
      <c r="P223" s="229"/>
      <c r="Q223" s="229"/>
      <c r="R223" s="229"/>
      <c r="S223" s="229"/>
      <c r="T223" s="23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1" t="s">
        <v>139</v>
      </c>
      <c r="AU223" s="231" t="s">
        <v>85</v>
      </c>
      <c r="AV223" s="13" t="s">
        <v>83</v>
      </c>
      <c r="AW223" s="13" t="s">
        <v>36</v>
      </c>
      <c r="AX223" s="13" t="s">
        <v>75</v>
      </c>
      <c r="AY223" s="231" t="s">
        <v>126</v>
      </c>
    </row>
    <row r="224" s="14" customFormat="1">
      <c r="A224" s="14"/>
      <c r="B224" s="232"/>
      <c r="C224" s="233"/>
      <c r="D224" s="215" t="s">
        <v>139</v>
      </c>
      <c r="E224" s="234" t="s">
        <v>19</v>
      </c>
      <c r="F224" s="235" t="s">
        <v>323</v>
      </c>
      <c r="G224" s="233"/>
      <c r="H224" s="236">
        <v>81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139</v>
      </c>
      <c r="AU224" s="242" t="s">
        <v>85</v>
      </c>
      <c r="AV224" s="14" t="s">
        <v>85</v>
      </c>
      <c r="AW224" s="14" t="s">
        <v>36</v>
      </c>
      <c r="AX224" s="14" t="s">
        <v>83</v>
      </c>
      <c r="AY224" s="242" t="s">
        <v>126</v>
      </c>
    </row>
    <row r="225" s="2" customFormat="1" ht="24.15" customHeight="1">
      <c r="A225" s="40"/>
      <c r="B225" s="41"/>
      <c r="C225" s="202" t="s">
        <v>324</v>
      </c>
      <c r="D225" s="202" t="s">
        <v>128</v>
      </c>
      <c r="E225" s="203" t="s">
        <v>325</v>
      </c>
      <c r="F225" s="204" t="s">
        <v>326</v>
      </c>
      <c r="G225" s="205" t="s">
        <v>131</v>
      </c>
      <c r="H225" s="206">
        <v>324</v>
      </c>
      <c r="I225" s="207"/>
      <c r="J225" s="208">
        <f>ROUND(I225*H225,2)</f>
        <v>0</v>
      </c>
      <c r="K225" s="204" t="s">
        <v>132</v>
      </c>
      <c r="L225" s="46"/>
      <c r="M225" s="209" t="s">
        <v>19</v>
      </c>
      <c r="N225" s="210" t="s">
        <v>46</v>
      </c>
      <c r="O225" s="86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3" t="s">
        <v>133</v>
      </c>
      <c r="AT225" s="213" t="s">
        <v>128</v>
      </c>
      <c r="AU225" s="213" t="s">
        <v>85</v>
      </c>
      <c r="AY225" s="19" t="s">
        <v>126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9" t="s">
        <v>83</v>
      </c>
      <c r="BK225" s="214">
        <f>ROUND(I225*H225,2)</f>
        <v>0</v>
      </c>
      <c r="BL225" s="19" t="s">
        <v>133</v>
      </c>
      <c r="BM225" s="213" t="s">
        <v>327</v>
      </c>
    </row>
    <row r="226" s="2" customFormat="1">
      <c r="A226" s="40"/>
      <c r="B226" s="41"/>
      <c r="C226" s="42"/>
      <c r="D226" s="215" t="s">
        <v>135</v>
      </c>
      <c r="E226" s="42"/>
      <c r="F226" s="216" t="s">
        <v>328</v>
      </c>
      <c r="G226" s="42"/>
      <c r="H226" s="42"/>
      <c r="I226" s="217"/>
      <c r="J226" s="42"/>
      <c r="K226" s="42"/>
      <c r="L226" s="46"/>
      <c r="M226" s="218"/>
      <c r="N226" s="219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135</v>
      </c>
      <c r="AU226" s="19" t="s">
        <v>85</v>
      </c>
    </row>
    <row r="227" s="2" customFormat="1">
      <c r="A227" s="40"/>
      <c r="B227" s="41"/>
      <c r="C227" s="42"/>
      <c r="D227" s="220" t="s">
        <v>137</v>
      </c>
      <c r="E227" s="42"/>
      <c r="F227" s="221" t="s">
        <v>329</v>
      </c>
      <c r="G227" s="42"/>
      <c r="H227" s="42"/>
      <c r="I227" s="217"/>
      <c r="J227" s="42"/>
      <c r="K227" s="42"/>
      <c r="L227" s="46"/>
      <c r="M227" s="218"/>
      <c r="N227" s="21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137</v>
      </c>
      <c r="AU227" s="19" t="s">
        <v>85</v>
      </c>
    </row>
    <row r="228" s="14" customFormat="1">
      <c r="A228" s="14"/>
      <c r="B228" s="232"/>
      <c r="C228" s="233"/>
      <c r="D228" s="215" t="s">
        <v>139</v>
      </c>
      <c r="E228" s="233"/>
      <c r="F228" s="235" t="s">
        <v>330</v>
      </c>
      <c r="G228" s="233"/>
      <c r="H228" s="236">
        <v>324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2" t="s">
        <v>139</v>
      </c>
      <c r="AU228" s="242" t="s">
        <v>85</v>
      </c>
      <c r="AV228" s="14" t="s">
        <v>85</v>
      </c>
      <c r="AW228" s="14" t="s">
        <v>4</v>
      </c>
      <c r="AX228" s="14" t="s">
        <v>83</v>
      </c>
      <c r="AY228" s="242" t="s">
        <v>126</v>
      </c>
    </row>
    <row r="229" s="2" customFormat="1" ht="21.75" customHeight="1">
      <c r="A229" s="40"/>
      <c r="B229" s="41"/>
      <c r="C229" s="202" t="s">
        <v>331</v>
      </c>
      <c r="D229" s="202" t="s">
        <v>128</v>
      </c>
      <c r="E229" s="203" t="s">
        <v>332</v>
      </c>
      <c r="F229" s="204" t="s">
        <v>333</v>
      </c>
      <c r="G229" s="205" t="s">
        <v>131</v>
      </c>
      <c r="H229" s="206">
        <v>81</v>
      </c>
      <c r="I229" s="207"/>
      <c r="J229" s="208">
        <f>ROUND(I229*H229,2)</f>
        <v>0</v>
      </c>
      <c r="K229" s="204" t="s">
        <v>132</v>
      </c>
      <c r="L229" s="46"/>
      <c r="M229" s="209" t="s">
        <v>19</v>
      </c>
      <c r="N229" s="210" t="s">
        <v>46</v>
      </c>
      <c r="O229" s="86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3" t="s">
        <v>133</v>
      </c>
      <c r="AT229" s="213" t="s">
        <v>128</v>
      </c>
      <c r="AU229" s="213" t="s">
        <v>85</v>
      </c>
      <c r="AY229" s="19" t="s">
        <v>126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9" t="s">
        <v>83</v>
      </c>
      <c r="BK229" s="214">
        <f>ROUND(I229*H229,2)</f>
        <v>0</v>
      </c>
      <c r="BL229" s="19" t="s">
        <v>133</v>
      </c>
      <c r="BM229" s="213" t="s">
        <v>334</v>
      </c>
    </row>
    <row r="230" s="2" customFormat="1">
      <c r="A230" s="40"/>
      <c r="B230" s="41"/>
      <c r="C230" s="42"/>
      <c r="D230" s="215" t="s">
        <v>135</v>
      </c>
      <c r="E230" s="42"/>
      <c r="F230" s="216" t="s">
        <v>335</v>
      </c>
      <c r="G230" s="42"/>
      <c r="H230" s="42"/>
      <c r="I230" s="217"/>
      <c r="J230" s="42"/>
      <c r="K230" s="42"/>
      <c r="L230" s="46"/>
      <c r="M230" s="218"/>
      <c r="N230" s="219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135</v>
      </c>
      <c r="AU230" s="19" t="s">
        <v>85</v>
      </c>
    </row>
    <row r="231" s="2" customFormat="1">
      <c r="A231" s="40"/>
      <c r="B231" s="41"/>
      <c r="C231" s="42"/>
      <c r="D231" s="220" t="s">
        <v>137</v>
      </c>
      <c r="E231" s="42"/>
      <c r="F231" s="221" t="s">
        <v>336</v>
      </c>
      <c r="G231" s="42"/>
      <c r="H231" s="42"/>
      <c r="I231" s="217"/>
      <c r="J231" s="42"/>
      <c r="K231" s="42"/>
      <c r="L231" s="46"/>
      <c r="M231" s="218"/>
      <c r="N231" s="219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137</v>
      </c>
      <c r="AU231" s="19" t="s">
        <v>85</v>
      </c>
    </row>
    <row r="232" s="2" customFormat="1" ht="21.75" customHeight="1">
      <c r="A232" s="40"/>
      <c r="B232" s="41"/>
      <c r="C232" s="202" t="s">
        <v>337</v>
      </c>
      <c r="D232" s="202" t="s">
        <v>128</v>
      </c>
      <c r="E232" s="203" t="s">
        <v>338</v>
      </c>
      <c r="F232" s="204" t="s">
        <v>339</v>
      </c>
      <c r="G232" s="205" t="s">
        <v>131</v>
      </c>
      <c r="H232" s="206">
        <v>4.125</v>
      </c>
      <c r="I232" s="207"/>
      <c r="J232" s="208">
        <f>ROUND(I232*H232,2)</f>
        <v>0</v>
      </c>
      <c r="K232" s="204" t="s">
        <v>132</v>
      </c>
      <c r="L232" s="46"/>
      <c r="M232" s="209" t="s">
        <v>19</v>
      </c>
      <c r="N232" s="210" t="s">
        <v>46</v>
      </c>
      <c r="O232" s="86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3" t="s">
        <v>133</v>
      </c>
      <c r="AT232" s="213" t="s">
        <v>128</v>
      </c>
      <c r="AU232" s="213" t="s">
        <v>85</v>
      </c>
      <c r="AY232" s="19" t="s">
        <v>126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9" t="s">
        <v>83</v>
      </c>
      <c r="BK232" s="214">
        <f>ROUND(I232*H232,2)</f>
        <v>0</v>
      </c>
      <c r="BL232" s="19" t="s">
        <v>133</v>
      </c>
      <c r="BM232" s="213" t="s">
        <v>340</v>
      </c>
    </row>
    <row r="233" s="2" customFormat="1">
      <c r="A233" s="40"/>
      <c r="B233" s="41"/>
      <c r="C233" s="42"/>
      <c r="D233" s="215" t="s">
        <v>135</v>
      </c>
      <c r="E233" s="42"/>
      <c r="F233" s="216" t="s">
        <v>341</v>
      </c>
      <c r="G233" s="42"/>
      <c r="H233" s="42"/>
      <c r="I233" s="217"/>
      <c r="J233" s="42"/>
      <c r="K233" s="42"/>
      <c r="L233" s="46"/>
      <c r="M233" s="218"/>
      <c r="N233" s="219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135</v>
      </c>
      <c r="AU233" s="19" t="s">
        <v>85</v>
      </c>
    </row>
    <row r="234" s="2" customFormat="1">
      <c r="A234" s="40"/>
      <c r="B234" s="41"/>
      <c r="C234" s="42"/>
      <c r="D234" s="220" t="s">
        <v>137</v>
      </c>
      <c r="E234" s="42"/>
      <c r="F234" s="221" t="s">
        <v>342</v>
      </c>
      <c r="G234" s="42"/>
      <c r="H234" s="42"/>
      <c r="I234" s="217"/>
      <c r="J234" s="42"/>
      <c r="K234" s="42"/>
      <c r="L234" s="46"/>
      <c r="M234" s="218"/>
      <c r="N234" s="219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137</v>
      </c>
      <c r="AU234" s="19" t="s">
        <v>85</v>
      </c>
    </row>
    <row r="235" s="2" customFormat="1" ht="16.5" customHeight="1">
      <c r="A235" s="40"/>
      <c r="B235" s="41"/>
      <c r="C235" s="202" t="s">
        <v>343</v>
      </c>
      <c r="D235" s="202" t="s">
        <v>128</v>
      </c>
      <c r="E235" s="203" t="s">
        <v>344</v>
      </c>
      <c r="F235" s="204" t="s">
        <v>345</v>
      </c>
      <c r="G235" s="205" t="s">
        <v>346</v>
      </c>
      <c r="H235" s="206">
        <v>4</v>
      </c>
      <c r="I235" s="207"/>
      <c r="J235" s="208">
        <f>ROUND(I235*H235,2)</f>
        <v>0</v>
      </c>
      <c r="K235" s="204" t="s">
        <v>132</v>
      </c>
      <c r="L235" s="46"/>
      <c r="M235" s="209" t="s">
        <v>19</v>
      </c>
      <c r="N235" s="210" t="s">
        <v>46</v>
      </c>
      <c r="O235" s="86"/>
      <c r="P235" s="211">
        <f>O235*H235</f>
        <v>0</v>
      </c>
      <c r="Q235" s="211">
        <v>0</v>
      </c>
      <c r="R235" s="211">
        <f>Q235*H235</f>
        <v>0</v>
      </c>
      <c r="S235" s="211">
        <v>0.025000000000000001</v>
      </c>
      <c r="T235" s="212">
        <f>S235*H235</f>
        <v>0.10000000000000001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3" t="s">
        <v>133</v>
      </c>
      <c r="AT235" s="213" t="s">
        <v>128</v>
      </c>
      <c r="AU235" s="213" t="s">
        <v>85</v>
      </c>
      <c r="AY235" s="19" t="s">
        <v>126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9" t="s">
        <v>83</v>
      </c>
      <c r="BK235" s="214">
        <f>ROUND(I235*H235,2)</f>
        <v>0</v>
      </c>
      <c r="BL235" s="19" t="s">
        <v>133</v>
      </c>
      <c r="BM235" s="213" t="s">
        <v>347</v>
      </c>
    </row>
    <row r="236" s="2" customFormat="1">
      <c r="A236" s="40"/>
      <c r="B236" s="41"/>
      <c r="C236" s="42"/>
      <c r="D236" s="215" t="s">
        <v>135</v>
      </c>
      <c r="E236" s="42"/>
      <c r="F236" s="216" t="s">
        <v>348</v>
      </c>
      <c r="G236" s="42"/>
      <c r="H236" s="42"/>
      <c r="I236" s="217"/>
      <c r="J236" s="42"/>
      <c r="K236" s="42"/>
      <c r="L236" s="46"/>
      <c r="M236" s="218"/>
      <c r="N236" s="219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135</v>
      </c>
      <c r="AU236" s="19" t="s">
        <v>85</v>
      </c>
    </row>
    <row r="237" s="2" customFormat="1">
      <c r="A237" s="40"/>
      <c r="B237" s="41"/>
      <c r="C237" s="42"/>
      <c r="D237" s="220" t="s">
        <v>137</v>
      </c>
      <c r="E237" s="42"/>
      <c r="F237" s="221" t="s">
        <v>349</v>
      </c>
      <c r="G237" s="42"/>
      <c r="H237" s="42"/>
      <c r="I237" s="217"/>
      <c r="J237" s="42"/>
      <c r="K237" s="42"/>
      <c r="L237" s="46"/>
      <c r="M237" s="218"/>
      <c r="N237" s="219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137</v>
      </c>
      <c r="AU237" s="19" t="s">
        <v>85</v>
      </c>
    </row>
    <row r="238" s="13" customFormat="1">
      <c r="A238" s="13"/>
      <c r="B238" s="222"/>
      <c r="C238" s="223"/>
      <c r="D238" s="215" t="s">
        <v>139</v>
      </c>
      <c r="E238" s="224" t="s">
        <v>19</v>
      </c>
      <c r="F238" s="225" t="s">
        <v>350</v>
      </c>
      <c r="G238" s="223"/>
      <c r="H238" s="224" t="s">
        <v>19</v>
      </c>
      <c r="I238" s="226"/>
      <c r="J238" s="223"/>
      <c r="K238" s="223"/>
      <c r="L238" s="227"/>
      <c r="M238" s="228"/>
      <c r="N238" s="229"/>
      <c r="O238" s="229"/>
      <c r="P238" s="229"/>
      <c r="Q238" s="229"/>
      <c r="R238" s="229"/>
      <c r="S238" s="229"/>
      <c r="T238" s="23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1" t="s">
        <v>139</v>
      </c>
      <c r="AU238" s="231" t="s">
        <v>85</v>
      </c>
      <c r="AV238" s="13" t="s">
        <v>83</v>
      </c>
      <c r="AW238" s="13" t="s">
        <v>36</v>
      </c>
      <c r="AX238" s="13" t="s">
        <v>75</v>
      </c>
      <c r="AY238" s="231" t="s">
        <v>126</v>
      </c>
    </row>
    <row r="239" s="14" customFormat="1">
      <c r="A239" s="14"/>
      <c r="B239" s="232"/>
      <c r="C239" s="233"/>
      <c r="D239" s="215" t="s">
        <v>139</v>
      </c>
      <c r="E239" s="234" t="s">
        <v>19</v>
      </c>
      <c r="F239" s="235" t="s">
        <v>133</v>
      </c>
      <c r="G239" s="233"/>
      <c r="H239" s="236">
        <v>4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139</v>
      </c>
      <c r="AU239" s="242" t="s">
        <v>85</v>
      </c>
      <c r="AV239" s="14" t="s">
        <v>85</v>
      </c>
      <c r="AW239" s="14" t="s">
        <v>36</v>
      </c>
      <c r="AX239" s="14" t="s">
        <v>83</v>
      </c>
      <c r="AY239" s="242" t="s">
        <v>126</v>
      </c>
    </row>
    <row r="240" s="12" customFormat="1" ht="22.8" customHeight="1">
      <c r="A240" s="12"/>
      <c r="B240" s="186"/>
      <c r="C240" s="187"/>
      <c r="D240" s="188" t="s">
        <v>74</v>
      </c>
      <c r="E240" s="200" t="s">
        <v>351</v>
      </c>
      <c r="F240" s="200" t="s">
        <v>352</v>
      </c>
      <c r="G240" s="187"/>
      <c r="H240" s="187"/>
      <c r="I240" s="190"/>
      <c r="J240" s="201">
        <f>BK240</f>
        <v>0</v>
      </c>
      <c r="K240" s="187"/>
      <c r="L240" s="192"/>
      <c r="M240" s="193"/>
      <c r="N240" s="194"/>
      <c r="O240" s="194"/>
      <c r="P240" s="195">
        <f>SUM(P241:P243)</f>
        <v>0</v>
      </c>
      <c r="Q240" s="194"/>
      <c r="R240" s="195">
        <f>SUM(R241:R243)</f>
        <v>0</v>
      </c>
      <c r="S240" s="194"/>
      <c r="T240" s="196">
        <f>SUM(T241:T243)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97" t="s">
        <v>83</v>
      </c>
      <c r="AT240" s="198" t="s">
        <v>74</v>
      </c>
      <c r="AU240" s="198" t="s">
        <v>83</v>
      </c>
      <c r="AY240" s="197" t="s">
        <v>126</v>
      </c>
      <c r="BK240" s="199">
        <f>SUM(BK241:BK243)</f>
        <v>0</v>
      </c>
    </row>
    <row r="241" s="2" customFormat="1" ht="16.5" customHeight="1">
      <c r="A241" s="40"/>
      <c r="B241" s="41"/>
      <c r="C241" s="202" t="s">
        <v>353</v>
      </c>
      <c r="D241" s="202" t="s">
        <v>128</v>
      </c>
      <c r="E241" s="203" t="s">
        <v>354</v>
      </c>
      <c r="F241" s="204" t="s">
        <v>355</v>
      </c>
      <c r="G241" s="205" t="s">
        <v>253</v>
      </c>
      <c r="H241" s="206">
        <v>23.719999999999999</v>
      </c>
      <c r="I241" s="207"/>
      <c r="J241" s="208">
        <f>ROUND(I241*H241,2)</f>
        <v>0</v>
      </c>
      <c r="K241" s="204" t="s">
        <v>132</v>
      </c>
      <c r="L241" s="46"/>
      <c r="M241" s="209" t="s">
        <v>19</v>
      </c>
      <c r="N241" s="210" t="s">
        <v>46</v>
      </c>
      <c r="O241" s="86"/>
      <c r="P241" s="211">
        <f>O241*H241</f>
        <v>0</v>
      </c>
      <c r="Q241" s="211">
        <v>0</v>
      </c>
      <c r="R241" s="211">
        <f>Q241*H241</f>
        <v>0</v>
      </c>
      <c r="S241" s="211">
        <v>0</v>
      </c>
      <c r="T241" s="21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3" t="s">
        <v>133</v>
      </c>
      <c r="AT241" s="213" t="s">
        <v>128</v>
      </c>
      <c r="AU241" s="213" t="s">
        <v>85</v>
      </c>
      <c r="AY241" s="19" t="s">
        <v>126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19" t="s">
        <v>83</v>
      </c>
      <c r="BK241" s="214">
        <f>ROUND(I241*H241,2)</f>
        <v>0</v>
      </c>
      <c r="BL241" s="19" t="s">
        <v>133</v>
      </c>
      <c r="BM241" s="213" t="s">
        <v>356</v>
      </c>
    </row>
    <row r="242" s="2" customFormat="1">
      <c r="A242" s="40"/>
      <c r="B242" s="41"/>
      <c r="C242" s="42"/>
      <c r="D242" s="215" t="s">
        <v>135</v>
      </c>
      <c r="E242" s="42"/>
      <c r="F242" s="216" t="s">
        <v>357</v>
      </c>
      <c r="G242" s="42"/>
      <c r="H242" s="42"/>
      <c r="I242" s="217"/>
      <c r="J242" s="42"/>
      <c r="K242" s="42"/>
      <c r="L242" s="46"/>
      <c r="M242" s="218"/>
      <c r="N242" s="219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135</v>
      </c>
      <c r="AU242" s="19" t="s">
        <v>85</v>
      </c>
    </row>
    <row r="243" s="2" customFormat="1">
      <c r="A243" s="40"/>
      <c r="B243" s="41"/>
      <c r="C243" s="42"/>
      <c r="D243" s="220" t="s">
        <v>137</v>
      </c>
      <c r="E243" s="42"/>
      <c r="F243" s="221" t="s">
        <v>358</v>
      </c>
      <c r="G243" s="42"/>
      <c r="H243" s="42"/>
      <c r="I243" s="217"/>
      <c r="J243" s="42"/>
      <c r="K243" s="42"/>
      <c r="L243" s="46"/>
      <c r="M243" s="218"/>
      <c r="N243" s="219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137</v>
      </c>
      <c r="AU243" s="19" t="s">
        <v>85</v>
      </c>
    </row>
    <row r="244" s="12" customFormat="1" ht="25.92" customHeight="1">
      <c r="A244" s="12"/>
      <c r="B244" s="186"/>
      <c r="C244" s="187"/>
      <c r="D244" s="188" t="s">
        <v>74</v>
      </c>
      <c r="E244" s="189" t="s">
        <v>359</v>
      </c>
      <c r="F244" s="189" t="s">
        <v>360</v>
      </c>
      <c r="G244" s="187"/>
      <c r="H244" s="187"/>
      <c r="I244" s="190"/>
      <c r="J244" s="191">
        <f>BK244</f>
        <v>0</v>
      </c>
      <c r="K244" s="187"/>
      <c r="L244" s="192"/>
      <c r="M244" s="193"/>
      <c r="N244" s="194"/>
      <c r="O244" s="194"/>
      <c r="P244" s="195">
        <f>P245+P265+P308+P311+P324+P333</f>
        <v>0</v>
      </c>
      <c r="Q244" s="194"/>
      <c r="R244" s="195">
        <f>R245+R265+R308+R311+R324+R333</f>
        <v>0.14781924999999999</v>
      </c>
      <c r="S244" s="194"/>
      <c r="T244" s="196">
        <f>T245+T265+T308+T311+T324+T333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7" t="s">
        <v>85</v>
      </c>
      <c r="AT244" s="198" t="s">
        <v>74</v>
      </c>
      <c r="AU244" s="198" t="s">
        <v>75</v>
      </c>
      <c r="AY244" s="197" t="s">
        <v>126</v>
      </c>
      <c r="BK244" s="199">
        <f>BK245+BK265+BK308+BK311+BK324+BK333</f>
        <v>0</v>
      </c>
    </row>
    <row r="245" s="12" customFormat="1" ht="22.8" customHeight="1">
      <c r="A245" s="12"/>
      <c r="B245" s="186"/>
      <c r="C245" s="187"/>
      <c r="D245" s="188" t="s">
        <v>74</v>
      </c>
      <c r="E245" s="200" t="s">
        <v>361</v>
      </c>
      <c r="F245" s="200" t="s">
        <v>362</v>
      </c>
      <c r="G245" s="187"/>
      <c r="H245" s="187"/>
      <c r="I245" s="190"/>
      <c r="J245" s="201">
        <f>BK245</f>
        <v>0</v>
      </c>
      <c r="K245" s="187"/>
      <c r="L245" s="192"/>
      <c r="M245" s="193"/>
      <c r="N245" s="194"/>
      <c r="O245" s="194"/>
      <c r="P245" s="195">
        <f>SUM(P246:P264)</f>
        <v>0</v>
      </c>
      <c r="Q245" s="194"/>
      <c r="R245" s="195">
        <f>SUM(R246:R264)</f>
        <v>0.107957</v>
      </c>
      <c r="S245" s="194"/>
      <c r="T245" s="196">
        <f>SUM(T246:T264)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7" t="s">
        <v>85</v>
      </c>
      <c r="AT245" s="198" t="s">
        <v>74</v>
      </c>
      <c r="AU245" s="198" t="s">
        <v>83</v>
      </c>
      <c r="AY245" s="197" t="s">
        <v>126</v>
      </c>
      <c r="BK245" s="199">
        <f>SUM(BK246:BK264)</f>
        <v>0</v>
      </c>
    </row>
    <row r="246" s="2" customFormat="1" ht="16.5" customHeight="1">
      <c r="A246" s="40"/>
      <c r="B246" s="41"/>
      <c r="C246" s="202" t="s">
        <v>363</v>
      </c>
      <c r="D246" s="202" t="s">
        <v>128</v>
      </c>
      <c r="E246" s="203" t="s">
        <v>364</v>
      </c>
      <c r="F246" s="204" t="s">
        <v>365</v>
      </c>
      <c r="G246" s="205" t="s">
        <v>131</v>
      </c>
      <c r="H246" s="206">
        <v>7.8399999999999999</v>
      </c>
      <c r="I246" s="207"/>
      <c r="J246" s="208">
        <f>ROUND(I246*H246,2)</f>
        <v>0</v>
      </c>
      <c r="K246" s="204" t="s">
        <v>132</v>
      </c>
      <c r="L246" s="46"/>
      <c r="M246" s="209" t="s">
        <v>19</v>
      </c>
      <c r="N246" s="210" t="s">
        <v>46</v>
      </c>
      <c r="O246" s="86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3" t="s">
        <v>244</v>
      </c>
      <c r="AT246" s="213" t="s">
        <v>128</v>
      </c>
      <c r="AU246" s="213" t="s">
        <v>85</v>
      </c>
      <c r="AY246" s="19" t="s">
        <v>126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9" t="s">
        <v>83</v>
      </c>
      <c r="BK246" s="214">
        <f>ROUND(I246*H246,2)</f>
        <v>0</v>
      </c>
      <c r="BL246" s="19" t="s">
        <v>244</v>
      </c>
      <c r="BM246" s="213" t="s">
        <v>366</v>
      </c>
    </row>
    <row r="247" s="2" customFormat="1">
      <c r="A247" s="40"/>
      <c r="B247" s="41"/>
      <c r="C247" s="42"/>
      <c r="D247" s="215" t="s">
        <v>135</v>
      </c>
      <c r="E247" s="42"/>
      <c r="F247" s="216" t="s">
        <v>367</v>
      </c>
      <c r="G247" s="42"/>
      <c r="H247" s="42"/>
      <c r="I247" s="217"/>
      <c r="J247" s="42"/>
      <c r="K247" s="42"/>
      <c r="L247" s="46"/>
      <c r="M247" s="218"/>
      <c r="N247" s="219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135</v>
      </c>
      <c r="AU247" s="19" t="s">
        <v>85</v>
      </c>
    </row>
    <row r="248" s="2" customFormat="1">
      <c r="A248" s="40"/>
      <c r="B248" s="41"/>
      <c r="C248" s="42"/>
      <c r="D248" s="220" t="s">
        <v>137</v>
      </c>
      <c r="E248" s="42"/>
      <c r="F248" s="221" t="s">
        <v>368</v>
      </c>
      <c r="G248" s="42"/>
      <c r="H248" s="42"/>
      <c r="I248" s="217"/>
      <c r="J248" s="42"/>
      <c r="K248" s="42"/>
      <c r="L248" s="46"/>
      <c r="M248" s="218"/>
      <c r="N248" s="219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137</v>
      </c>
      <c r="AU248" s="19" t="s">
        <v>85</v>
      </c>
    </row>
    <row r="249" s="13" customFormat="1">
      <c r="A249" s="13"/>
      <c r="B249" s="222"/>
      <c r="C249" s="223"/>
      <c r="D249" s="215" t="s">
        <v>139</v>
      </c>
      <c r="E249" s="224" t="s">
        <v>19</v>
      </c>
      <c r="F249" s="225" t="s">
        <v>147</v>
      </c>
      <c r="G249" s="223"/>
      <c r="H249" s="224" t="s">
        <v>19</v>
      </c>
      <c r="I249" s="226"/>
      <c r="J249" s="223"/>
      <c r="K249" s="223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139</v>
      </c>
      <c r="AU249" s="231" t="s">
        <v>85</v>
      </c>
      <c r="AV249" s="13" t="s">
        <v>83</v>
      </c>
      <c r="AW249" s="13" t="s">
        <v>36</v>
      </c>
      <c r="AX249" s="13" t="s">
        <v>75</v>
      </c>
      <c r="AY249" s="231" t="s">
        <v>126</v>
      </c>
    </row>
    <row r="250" s="14" customFormat="1">
      <c r="A250" s="14"/>
      <c r="B250" s="232"/>
      <c r="C250" s="233"/>
      <c r="D250" s="215" t="s">
        <v>139</v>
      </c>
      <c r="E250" s="234" t="s">
        <v>19</v>
      </c>
      <c r="F250" s="235" t="s">
        <v>235</v>
      </c>
      <c r="G250" s="233"/>
      <c r="H250" s="236">
        <v>7.8399999999999999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2" t="s">
        <v>139</v>
      </c>
      <c r="AU250" s="242" t="s">
        <v>85</v>
      </c>
      <c r="AV250" s="14" t="s">
        <v>85</v>
      </c>
      <c r="AW250" s="14" t="s">
        <v>36</v>
      </c>
      <c r="AX250" s="14" t="s">
        <v>83</v>
      </c>
      <c r="AY250" s="242" t="s">
        <v>126</v>
      </c>
    </row>
    <row r="251" s="2" customFormat="1" ht="16.5" customHeight="1">
      <c r="A251" s="40"/>
      <c r="B251" s="41"/>
      <c r="C251" s="243" t="s">
        <v>369</v>
      </c>
      <c r="D251" s="243" t="s">
        <v>200</v>
      </c>
      <c r="E251" s="244" t="s">
        <v>370</v>
      </c>
      <c r="F251" s="245" t="s">
        <v>371</v>
      </c>
      <c r="G251" s="246" t="s">
        <v>253</v>
      </c>
      <c r="H251" s="247">
        <v>0.0030000000000000001</v>
      </c>
      <c r="I251" s="248"/>
      <c r="J251" s="249">
        <f>ROUND(I251*H251,2)</f>
        <v>0</v>
      </c>
      <c r="K251" s="245" t="s">
        <v>132</v>
      </c>
      <c r="L251" s="250"/>
      <c r="M251" s="251" t="s">
        <v>19</v>
      </c>
      <c r="N251" s="252" t="s">
        <v>46</v>
      </c>
      <c r="O251" s="86"/>
      <c r="P251" s="211">
        <f>O251*H251</f>
        <v>0</v>
      </c>
      <c r="Q251" s="211">
        <v>1</v>
      </c>
      <c r="R251" s="211">
        <f>Q251*H251</f>
        <v>0.0030000000000000001</v>
      </c>
      <c r="S251" s="211">
        <v>0</v>
      </c>
      <c r="T251" s="212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3" t="s">
        <v>363</v>
      </c>
      <c r="AT251" s="213" t="s">
        <v>200</v>
      </c>
      <c r="AU251" s="213" t="s">
        <v>85</v>
      </c>
      <c r="AY251" s="19" t="s">
        <v>126</v>
      </c>
      <c r="BE251" s="214">
        <f>IF(N251="základní",J251,0)</f>
        <v>0</v>
      </c>
      <c r="BF251" s="214">
        <f>IF(N251="snížená",J251,0)</f>
        <v>0</v>
      </c>
      <c r="BG251" s="214">
        <f>IF(N251="zákl. přenesená",J251,0)</f>
        <v>0</v>
      </c>
      <c r="BH251" s="214">
        <f>IF(N251="sníž. přenesená",J251,0)</f>
        <v>0</v>
      </c>
      <c r="BI251" s="214">
        <f>IF(N251="nulová",J251,0)</f>
        <v>0</v>
      </c>
      <c r="BJ251" s="19" t="s">
        <v>83</v>
      </c>
      <c r="BK251" s="214">
        <f>ROUND(I251*H251,2)</f>
        <v>0</v>
      </c>
      <c r="BL251" s="19" t="s">
        <v>244</v>
      </c>
      <c r="BM251" s="213" t="s">
        <v>372</v>
      </c>
    </row>
    <row r="252" s="2" customFormat="1">
      <c r="A252" s="40"/>
      <c r="B252" s="41"/>
      <c r="C252" s="42"/>
      <c r="D252" s="215" t="s">
        <v>135</v>
      </c>
      <c r="E252" s="42"/>
      <c r="F252" s="216" t="s">
        <v>371</v>
      </c>
      <c r="G252" s="42"/>
      <c r="H252" s="42"/>
      <c r="I252" s="217"/>
      <c r="J252" s="42"/>
      <c r="K252" s="42"/>
      <c r="L252" s="46"/>
      <c r="M252" s="218"/>
      <c r="N252" s="219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135</v>
      </c>
      <c r="AU252" s="19" t="s">
        <v>85</v>
      </c>
    </row>
    <row r="253" s="14" customFormat="1">
      <c r="A253" s="14"/>
      <c r="B253" s="232"/>
      <c r="C253" s="233"/>
      <c r="D253" s="215" t="s">
        <v>139</v>
      </c>
      <c r="E253" s="233"/>
      <c r="F253" s="235" t="s">
        <v>373</v>
      </c>
      <c r="G253" s="233"/>
      <c r="H253" s="236">
        <v>0.0030000000000000001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139</v>
      </c>
      <c r="AU253" s="242" t="s">
        <v>85</v>
      </c>
      <c r="AV253" s="14" t="s">
        <v>85</v>
      </c>
      <c r="AW253" s="14" t="s">
        <v>4</v>
      </c>
      <c r="AX253" s="14" t="s">
        <v>83</v>
      </c>
      <c r="AY253" s="242" t="s">
        <v>126</v>
      </c>
    </row>
    <row r="254" s="2" customFormat="1" ht="16.5" customHeight="1">
      <c r="A254" s="40"/>
      <c r="B254" s="41"/>
      <c r="C254" s="202" t="s">
        <v>374</v>
      </c>
      <c r="D254" s="202" t="s">
        <v>128</v>
      </c>
      <c r="E254" s="203" t="s">
        <v>375</v>
      </c>
      <c r="F254" s="204" t="s">
        <v>376</v>
      </c>
      <c r="G254" s="205" t="s">
        <v>131</v>
      </c>
      <c r="H254" s="206">
        <v>15.68</v>
      </c>
      <c r="I254" s="207"/>
      <c r="J254" s="208">
        <f>ROUND(I254*H254,2)</f>
        <v>0</v>
      </c>
      <c r="K254" s="204" t="s">
        <v>132</v>
      </c>
      <c r="L254" s="46"/>
      <c r="M254" s="209" t="s">
        <v>19</v>
      </c>
      <c r="N254" s="210" t="s">
        <v>46</v>
      </c>
      <c r="O254" s="86"/>
      <c r="P254" s="211">
        <f>O254*H254</f>
        <v>0</v>
      </c>
      <c r="Q254" s="211">
        <v>0.00040000000000000002</v>
      </c>
      <c r="R254" s="211">
        <f>Q254*H254</f>
        <v>0.0062719999999999998</v>
      </c>
      <c r="S254" s="211">
        <v>0</v>
      </c>
      <c r="T254" s="21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3" t="s">
        <v>244</v>
      </c>
      <c r="AT254" s="213" t="s">
        <v>128</v>
      </c>
      <c r="AU254" s="213" t="s">
        <v>85</v>
      </c>
      <c r="AY254" s="19" t="s">
        <v>126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9" t="s">
        <v>83</v>
      </c>
      <c r="BK254" s="214">
        <f>ROUND(I254*H254,2)</f>
        <v>0</v>
      </c>
      <c r="BL254" s="19" t="s">
        <v>244</v>
      </c>
      <c r="BM254" s="213" t="s">
        <v>377</v>
      </c>
    </row>
    <row r="255" s="2" customFormat="1">
      <c r="A255" s="40"/>
      <c r="B255" s="41"/>
      <c r="C255" s="42"/>
      <c r="D255" s="215" t="s">
        <v>135</v>
      </c>
      <c r="E255" s="42"/>
      <c r="F255" s="216" t="s">
        <v>378</v>
      </c>
      <c r="G255" s="42"/>
      <c r="H255" s="42"/>
      <c r="I255" s="217"/>
      <c r="J255" s="42"/>
      <c r="K255" s="42"/>
      <c r="L255" s="46"/>
      <c r="M255" s="218"/>
      <c r="N255" s="219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135</v>
      </c>
      <c r="AU255" s="19" t="s">
        <v>85</v>
      </c>
    </row>
    <row r="256" s="2" customFormat="1">
      <c r="A256" s="40"/>
      <c r="B256" s="41"/>
      <c r="C256" s="42"/>
      <c r="D256" s="220" t="s">
        <v>137</v>
      </c>
      <c r="E256" s="42"/>
      <c r="F256" s="221" t="s">
        <v>379</v>
      </c>
      <c r="G256" s="42"/>
      <c r="H256" s="42"/>
      <c r="I256" s="217"/>
      <c r="J256" s="42"/>
      <c r="K256" s="42"/>
      <c r="L256" s="46"/>
      <c r="M256" s="218"/>
      <c r="N256" s="219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137</v>
      </c>
      <c r="AU256" s="19" t="s">
        <v>85</v>
      </c>
    </row>
    <row r="257" s="13" customFormat="1">
      <c r="A257" s="13"/>
      <c r="B257" s="222"/>
      <c r="C257" s="223"/>
      <c r="D257" s="215" t="s">
        <v>139</v>
      </c>
      <c r="E257" s="224" t="s">
        <v>19</v>
      </c>
      <c r="F257" s="225" t="s">
        <v>147</v>
      </c>
      <c r="G257" s="223"/>
      <c r="H257" s="224" t="s">
        <v>19</v>
      </c>
      <c r="I257" s="226"/>
      <c r="J257" s="223"/>
      <c r="K257" s="223"/>
      <c r="L257" s="227"/>
      <c r="M257" s="228"/>
      <c r="N257" s="229"/>
      <c r="O257" s="229"/>
      <c r="P257" s="229"/>
      <c r="Q257" s="229"/>
      <c r="R257" s="229"/>
      <c r="S257" s="229"/>
      <c r="T257" s="23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1" t="s">
        <v>139</v>
      </c>
      <c r="AU257" s="231" t="s">
        <v>85</v>
      </c>
      <c r="AV257" s="13" t="s">
        <v>83</v>
      </c>
      <c r="AW257" s="13" t="s">
        <v>36</v>
      </c>
      <c r="AX257" s="13" t="s">
        <v>75</v>
      </c>
      <c r="AY257" s="231" t="s">
        <v>126</v>
      </c>
    </row>
    <row r="258" s="14" customFormat="1">
      <c r="A258" s="14"/>
      <c r="B258" s="232"/>
      <c r="C258" s="233"/>
      <c r="D258" s="215" t="s">
        <v>139</v>
      </c>
      <c r="E258" s="234" t="s">
        <v>19</v>
      </c>
      <c r="F258" s="235" t="s">
        <v>380</v>
      </c>
      <c r="G258" s="233"/>
      <c r="H258" s="236">
        <v>15.68</v>
      </c>
      <c r="I258" s="237"/>
      <c r="J258" s="233"/>
      <c r="K258" s="233"/>
      <c r="L258" s="238"/>
      <c r="M258" s="239"/>
      <c r="N258" s="240"/>
      <c r="O258" s="240"/>
      <c r="P258" s="240"/>
      <c r="Q258" s="240"/>
      <c r="R258" s="240"/>
      <c r="S258" s="240"/>
      <c r="T258" s="24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2" t="s">
        <v>139</v>
      </c>
      <c r="AU258" s="242" t="s">
        <v>85</v>
      </c>
      <c r="AV258" s="14" t="s">
        <v>85</v>
      </c>
      <c r="AW258" s="14" t="s">
        <v>36</v>
      </c>
      <c r="AX258" s="14" t="s">
        <v>83</v>
      </c>
      <c r="AY258" s="242" t="s">
        <v>126</v>
      </c>
    </row>
    <row r="259" s="2" customFormat="1" ht="24.15" customHeight="1">
      <c r="A259" s="40"/>
      <c r="B259" s="41"/>
      <c r="C259" s="243" t="s">
        <v>381</v>
      </c>
      <c r="D259" s="243" t="s">
        <v>200</v>
      </c>
      <c r="E259" s="244" t="s">
        <v>382</v>
      </c>
      <c r="F259" s="245" t="s">
        <v>383</v>
      </c>
      <c r="G259" s="246" t="s">
        <v>131</v>
      </c>
      <c r="H259" s="247">
        <v>18.274999999999999</v>
      </c>
      <c r="I259" s="248"/>
      <c r="J259" s="249">
        <f>ROUND(I259*H259,2)</f>
        <v>0</v>
      </c>
      <c r="K259" s="245" t="s">
        <v>132</v>
      </c>
      <c r="L259" s="250"/>
      <c r="M259" s="251" t="s">
        <v>19</v>
      </c>
      <c r="N259" s="252" t="s">
        <v>46</v>
      </c>
      <c r="O259" s="86"/>
      <c r="P259" s="211">
        <f>O259*H259</f>
        <v>0</v>
      </c>
      <c r="Q259" s="211">
        <v>0.0054000000000000003</v>
      </c>
      <c r="R259" s="211">
        <f>Q259*H259</f>
        <v>0.098684999999999995</v>
      </c>
      <c r="S259" s="211">
        <v>0</v>
      </c>
      <c r="T259" s="21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3" t="s">
        <v>363</v>
      </c>
      <c r="AT259" s="213" t="s">
        <v>200</v>
      </c>
      <c r="AU259" s="213" t="s">
        <v>85</v>
      </c>
      <c r="AY259" s="19" t="s">
        <v>126</v>
      </c>
      <c r="BE259" s="214">
        <f>IF(N259="základní",J259,0)</f>
        <v>0</v>
      </c>
      <c r="BF259" s="214">
        <f>IF(N259="snížená",J259,0)</f>
        <v>0</v>
      </c>
      <c r="BG259" s="214">
        <f>IF(N259="zákl. přenesená",J259,0)</f>
        <v>0</v>
      </c>
      <c r="BH259" s="214">
        <f>IF(N259="sníž. přenesená",J259,0)</f>
        <v>0</v>
      </c>
      <c r="BI259" s="214">
        <f>IF(N259="nulová",J259,0)</f>
        <v>0</v>
      </c>
      <c r="BJ259" s="19" t="s">
        <v>83</v>
      </c>
      <c r="BK259" s="214">
        <f>ROUND(I259*H259,2)</f>
        <v>0</v>
      </c>
      <c r="BL259" s="19" t="s">
        <v>244</v>
      </c>
      <c r="BM259" s="213" t="s">
        <v>384</v>
      </c>
    </row>
    <row r="260" s="2" customFormat="1">
      <c r="A260" s="40"/>
      <c r="B260" s="41"/>
      <c r="C260" s="42"/>
      <c r="D260" s="215" t="s">
        <v>135</v>
      </c>
      <c r="E260" s="42"/>
      <c r="F260" s="216" t="s">
        <v>383</v>
      </c>
      <c r="G260" s="42"/>
      <c r="H260" s="42"/>
      <c r="I260" s="217"/>
      <c r="J260" s="42"/>
      <c r="K260" s="42"/>
      <c r="L260" s="46"/>
      <c r="M260" s="218"/>
      <c r="N260" s="219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135</v>
      </c>
      <c r="AU260" s="19" t="s">
        <v>85</v>
      </c>
    </row>
    <row r="261" s="14" customFormat="1">
      <c r="A261" s="14"/>
      <c r="B261" s="232"/>
      <c r="C261" s="233"/>
      <c r="D261" s="215" t="s">
        <v>139</v>
      </c>
      <c r="E261" s="233"/>
      <c r="F261" s="235" t="s">
        <v>385</v>
      </c>
      <c r="G261" s="233"/>
      <c r="H261" s="236">
        <v>18.274999999999999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2" t="s">
        <v>139</v>
      </c>
      <c r="AU261" s="242" t="s">
        <v>85</v>
      </c>
      <c r="AV261" s="14" t="s">
        <v>85</v>
      </c>
      <c r="AW261" s="14" t="s">
        <v>4</v>
      </c>
      <c r="AX261" s="14" t="s">
        <v>83</v>
      </c>
      <c r="AY261" s="242" t="s">
        <v>126</v>
      </c>
    </row>
    <row r="262" s="2" customFormat="1" ht="16.5" customHeight="1">
      <c r="A262" s="40"/>
      <c r="B262" s="41"/>
      <c r="C262" s="202" t="s">
        <v>386</v>
      </c>
      <c r="D262" s="202" t="s">
        <v>128</v>
      </c>
      <c r="E262" s="203" t="s">
        <v>387</v>
      </c>
      <c r="F262" s="204" t="s">
        <v>388</v>
      </c>
      <c r="G262" s="205" t="s">
        <v>253</v>
      </c>
      <c r="H262" s="206">
        <v>0.108</v>
      </c>
      <c r="I262" s="207"/>
      <c r="J262" s="208">
        <f>ROUND(I262*H262,2)</f>
        <v>0</v>
      </c>
      <c r="K262" s="204" t="s">
        <v>132</v>
      </c>
      <c r="L262" s="46"/>
      <c r="M262" s="209" t="s">
        <v>19</v>
      </c>
      <c r="N262" s="210" t="s">
        <v>46</v>
      </c>
      <c r="O262" s="86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3" t="s">
        <v>244</v>
      </c>
      <c r="AT262" s="213" t="s">
        <v>128</v>
      </c>
      <c r="AU262" s="213" t="s">
        <v>85</v>
      </c>
      <c r="AY262" s="19" t="s">
        <v>126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9" t="s">
        <v>83</v>
      </c>
      <c r="BK262" s="214">
        <f>ROUND(I262*H262,2)</f>
        <v>0</v>
      </c>
      <c r="BL262" s="19" t="s">
        <v>244</v>
      </c>
      <c r="BM262" s="213" t="s">
        <v>389</v>
      </c>
    </row>
    <row r="263" s="2" customFormat="1">
      <c r="A263" s="40"/>
      <c r="B263" s="41"/>
      <c r="C263" s="42"/>
      <c r="D263" s="215" t="s">
        <v>135</v>
      </c>
      <c r="E263" s="42"/>
      <c r="F263" s="216" t="s">
        <v>390</v>
      </c>
      <c r="G263" s="42"/>
      <c r="H263" s="42"/>
      <c r="I263" s="217"/>
      <c r="J263" s="42"/>
      <c r="K263" s="42"/>
      <c r="L263" s="46"/>
      <c r="M263" s="218"/>
      <c r="N263" s="219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135</v>
      </c>
      <c r="AU263" s="19" t="s">
        <v>85</v>
      </c>
    </row>
    <row r="264" s="2" customFormat="1">
      <c r="A264" s="40"/>
      <c r="B264" s="41"/>
      <c r="C264" s="42"/>
      <c r="D264" s="220" t="s">
        <v>137</v>
      </c>
      <c r="E264" s="42"/>
      <c r="F264" s="221" t="s">
        <v>391</v>
      </c>
      <c r="G264" s="42"/>
      <c r="H264" s="42"/>
      <c r="I264" s="217"/>
      <c r="J264" s="42"/>
      <c r="K264" s="42"/>
      <c r="L264" s="46"/>
      <c r="M264" s="218"/>
      <c r="N264" s="219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137</v>
      </c>
      <c r="AU264" s="19" t="s">
        <v>85</v>
      </c>
    </row>
    <row r="265" s="12" customFormat="1" ht="22.8" customHeight="1">
      <c r="A265" s="12"/>
      <c r="B265" s="186"/>
      <c r="C265" s="187"/>
      <c r="D265" s="188" t="s">
        <v>74</v>
      </c>
      <c r="E265" s="200" t="s">
        <v>392</v>
      </c>
      <c r="F265" s="200" t="s">
        <v>393</v>
      </c>
      <c r="G265" s="187"/>
      <c r="H265" s="187"/>
      <c r="I265" s="190"/>
      <c r="J265" s="201">
        <f>BK265</f>
        <v>0</v>
      </c>
      <c r="K265" s="187"/>
      <c r="L265" s="192"/>
      <c r="M265" s="193"/>
      <c r="N265" s="194"/>
      <c r="O265" s="194"/>
      <c r="P265" s="195">
        <f>SUM(P266:P307)</f>
        <v>0</v>
      </c>
      <c r="Q265" s="194"/>
      <c r="R265" s="195">
        <f>SUM(R266:R307)</f>
        <v>0</v>
      </c>
      <c r="S265" s="194"/>
      <c r="T265" s="196">
        <f>SUM(T266:T307)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197" t="s">
        <v>85</v>
      </c>
      <c r="AT265" s="198" t="s">
        <v>74</v>
      </c>
      <c r="AU265" s="198" t="s">
        <v>83</v>
      </c>
      <c r="AY265" s="197" t="s">
        <v>126</v>
      </c>
      <c r="BK265" s="199">
        <f>SUM(BK266:BK307)</f>
        <v>0</v>
      </c>
    </row>
    <row r="266" s="2" customFormat="1" ht="16.5" customHeight="1">
      <c r="A266" s="40"/>
      <c r="B266" s="41"/>
      <c r="C266" s="202" t="s">
        <v>394</v>
      </c>
      <c r="D266" s="202" t="s">
        <v>128</v>
      </c>
      <c r="E266" s="203" t="s">
        <v>395</v>
      </c>
      <c r="F266" s="204" t="s">
        <v>396</v>
      </c>
      <c r="G266" s="205" t="s">
        <v>397</v>
      </c>
      <c r="H266" s="206">
        <v>94</v>
      </c>
      <c r="I266" s="207"/>
      <c r="J266" s="208">
        <f>ROUND(I266*H266,2)</f>
        <v>0</v>
      </c>
      <c r="K266" s="204" t="s">
        <v>19</v>
      </c>
      <c r="L266" s="46"/>
      <c r="M266" s="209" t="s">
        <v>19</v>
      </c>
      <c r="N266" s="210" t="s">
        <v>46</v>
      </c>
      <c r="O266" s="86"/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3" t="s">
        <v>133</v>
      </c>
      <c r="AT266" s="213" t="s">
        <v>128</v>
      </c>
      <c r="AU266" s="213" t="s">
        <v>85</v>
      </c>
      <c r="AY266" s="19" t="s">
        <v>126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9" t="s">
        <v>83</v>
      </c>
      <c r="BK266" s="214">
        <f>ROUND(I266*H266,2)</f>
        <v>0</v>
      </c>
      <c r="BL266" s="19" t="s">
        <v>133</v>
      </c>
      <c r="BM266" s="213" t="s">
        <v>398</v>
      </c>
    </row>
    <row r="267" s="2" customFormat="1">
      <c r="A267" s="40"/>
      <c r="B267" s="41"/>
      <c r="C267" s="42"/>
      <c r="D267" s="215" t="s">
        <v>135</v>
      </c>
      <c r="E267" s="42"/>
      <c r="F267" s="216" t="s">
        <v>396</v>
      </c>
      <c r="G267" s="42"/>
      <c r="H267" s="42"/>
      <c r="I267" s="217"/>
      <c r="J267" s="42"/>
      <c r="K267" s="42"/>
      <c r="L267" s="46"/>
      <c r="M267" s="218"/>
      <c r="N267" s="219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135</v>
      </c>
      <c r="AU267" s="19" t="s">
        <v>85</v>
      </c>
    </row>
    <row r="268" s="2" customFormat="1" ht="16.5" customHeight="1">
      <c r="A268" s="40"/>
      <c r="B268" s="41"/>
      <c r="C268" s="202" t="s">
        <v>399</v>
      </c>
      <c r="D268" s="202" t="s">
        <v>128</v>
      </c>
      <c r="E268" s="203" t="s">
        <v>400</v>
      </c>
      <c r="F268" s="204" t="s">
        <v>401</v>
      </c>
      <c r="G268" s="205" t="s">
        <v>397</v>
      </c>
      <c r="H268" s="206">
        <v>1</v>
      </c>
      <c r="I268" s="207"/>
      <c r="J268" s="208">
        <f>ROUND(I268*H268,2)</f>
        <v>0</v>
      </c>
      <c r="K268" s="204" t="s">
        <v>19</v>
      </c>
      <c r="L268" s="46"/>
      <c r="M268" s="209" t="s">
        <v>19</v>
      </c>
      <c r="N268" s="210" t="s">
        <v>46</v>
      </c>
      <c r="O268" s="86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3" t="s">
        <v>133</v>
      </c>
      <c r="AT268" s="213" t="s">
        <v>128</v>
      </c>
      <c r="AU268" s="213" t="s">
        <v>85</v>
      </c>
      <c r="AY268" s="19" t="s">
        <v>126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9" t="s">
        <v>83</v>
      </c>
      <c r="BK268" s="214">
        <f>ROUND(I268*H268,2)</f>
        <v>0</v>
      </c>
      <c r="BL268" s="19" t="s">
        <v>133</v>
      </c>
      <c r="BM268" s="213" t="s">
        <v>402</v>
      </c>
    </row>
    <row r="269" s="2" customFormat="1">
      <c r="A269" s="40"/>
      <c r="B269" s="41"/>
      <c r="C269" s="42"/>
      <c r="D269" s="215" t="s">
        <v>135</v>
      </c>
      <c r="E269" s="42"/>
      <c r="F269" s="216" t="s">
        <v>403</v>
      </c>
      <c r="G269" s="42"/>
      <c r="H269" s="42"/>
      <c r="I269" s="217"/>
      <c r="J269" s="42"/>
      <c r="K269" s="42"/>
      <c r="L269" s="46"/>
      <c r="M269" s="218"/>
      <c r="N269" s="219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135</v>
      </c>
      <c r="AU269" s="19" t="s">
        <v>85</v>
      </c>
    </row>
    <row r="270" s="2" customFormat="1" ht="16.5" customHeight="1">
      <c r="A270" s="40"/>
      <c r="B270" s="41"/>
      <c r="C270" s="202" t="s">
        <v>404</v>
      </c>
      <c r="D270" s="202" t="s">
        <v>128</v>
      </c>
      <c r="E270" s="203" t="s">
        <v>405</v>
      </c>
      <c r="F270" s="204" t="s">
        <v>406</v>
      </c>
      <c r="G270" s="205" t="s">
        <v>397</v>
      </c>
      <c r="H270" s="206">
        <v>1</v>
      </c>
      <c r="I270" s="207"/>
      <c r="J270" s="208">
        <f>ROUND(I270*H270,2)</f>
        <v>0</v>
      </c>
      <c r="K270" s="204" t="s">
        <v>19</v>
      </c>
      <c r="L270" s="46"/>
      <c r="M270" s="209" t="s">
        <v>19</v>
      </c>
      <c r="N270" s="210" t="s">
        <v>46</v>
      </c>
      <c r="O270" s="86"/>
      <c r="P270" s="211">
        <f>O270*H270</f>
        <v>0</v>
      </c>
      <c r="Q270" s="211">
        <v>0</v>
      </c>
      <c r="R270" s="211">
        <f>Q270*H270</f>
        <v>0</v>
      </c>
      <c r="S270" s="211">
        <v>0</v>
      </c>
      <c r="T270" s="21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3" t="s">
        <v>133</v>
      </c>
      <c r="AT270" s="213" t="s">
        <v>128</v>
      </c>
      <c r="AU270" s="213" t="s">
        <v>85</v>
      </c>
      <c r="AY270" s="19" t="s">
        <v>126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9" t="s">
        <v>83</v>
      </c>
      <c r="BK270" s="214">
        <f>ROUND(I270*H270,2)</f>
        <v>0</v>
      </c>
      <c r="BL270" s="19" t="s">
        <v>133</v>
      </c>
      <c r="BM270" s="213" t="s">
        <v>407</v>
      </c>
    </row>
    <row r="271" s="2" customFormat="1">
      <c r="A271" s="40"/>
      <c r="B271" s="41"/>
      <c r="C271" s="42"/>
      <c r="D271" s="215" t="s">
        <v>135</v>
      </c>
      <c r="E271" s="42"/>
      <c r="F271" s="216" t="s">
        <v>408</v>
      </c>
      <c r="G271" s="42"/>
      <c r="H271" s="42"/>
      <c r="I271" s="217"/>
      <c r="J271" s="42"/>
      <c r="K271" s="42"/>
      <c r="L271" s="46"/>
      <c r="M271" s="218"/>
      <c r="N271" s="219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135</v>
      </c>
      <c r="AU271" s="19" t="s">
        <v>85</v>
      </c>
    </row>
    <row r="272" s="2" customFormat="1" ht="16.5" customHeight="1">
      <c r="A272" s="40"/>
      <c r="B272" s="41"/>
      <c r="C272" s="202" t="s">
        <v>409</v>
      </c>
      <c r="D272" s="202" t="s">
        <v>128</v>
      </c>
      <c r="E272" s="203" t="s">
        <v>410</v>
      </c>
      <c r="F272" s="204" t="s">
        <v>411</v>
      </c>
      <c r="G272" s="205" t="s">
        <v>397</v>
      </c>
      <c r="H272" s="206">
        <v>1</v>
      </c>
      <c r="I272" s="207"/>
      <c r="J272" s="208">
        <f>ROUND(I272*H272,2)</f>
        <v>0</v>
      </c>
      <c r="K272" s="204" t="s">
        <v>19</v>
      </c>
      <c r="L272" s="46"/>
      <c r="M272" s="209" t="s">
        <v>19</v>
      </c>
      <c r="N272" s="210" t="s">
        <v>46</v>
      </c>
      <c r="O272" s="86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3" t="s">
        <v>133</v>
      </c>
      <c r="AT272" s="213" t="s">
        <v>128</v>
      </c>
      <c r="AU272" s="213" t="s">
        <v>85</v>
      </c>
      <c r="AY272" s="19" t="s">
        <v>126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9" t="s">
        <v>83</v>
      </c>
      <c r="BK272" s="214">
        <f>ROUND(I272*H272,2)</f>
        <v>0</v>
      </c>
      <c r="BL272" s="19" t="s">
        <v>133</v>
      </c>
      <c r="BM272" s="213" t="s">
        <v>412</v>
      </c>
    </row>
    <row r="273" s="2" customFormat="1">
      <c r="A273" s="40"/>
      <c r="B273" s="41"/>
      <c r="C273" s="42"/>
      <c r="D273" s="215" t="s">
        <v>135</v>
      </c>
      <c r="E273" s="42"/>
      <c r="F273" s="216" t="s">
        <v>413</v>
      </c>
      <c r="G273" s="42"/>
      <c r="H273" s="42"/>
      <c r="I273" s="217"/>
      <c r="J273" s="42"/>
      <c r="K273" s="42"/>
      <c r="L273" s="46"/>
      <c r="M273" s="218"/>
      <c r="N273" s="219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135</v>
      </c>
      <c r="AU273" s="19" t="s">
        <v>85</v>
      </c>
    </row>
    <row r="274" s="2" customFormat="1" ht="16.5" customHeight="1">
      <c r="A274" s="40"/>
      <c r="B274" s="41"/>
      <c r="C274" s="202" t="s">
        <v>414</v>
      </c>
      <c r="D274" s="202" t="s">
        <v>128</v>
      </c>
      <c r="E274" s="203" t="s">
        <v>415</v>
      </c>
      <c r="F274" s="204" t="s">
        <v>416</v>
      </c>
      <c r="G274" s="205" t="s">
        <v>397</v>
      </c>
      <c r="H274" s="206">
        <v>94</v>
      </c>
      <c r="I274" s="207"/>
      <c r="J274" s="208">
        <f>ROUND(I274*H274,2)</f>
        <v>0</v>
      </c>
      <c r="K274" s="204" t="s">
        <v>19</v>
      </c>
      <c r="L274" s="46"/>
      <c r="M274" s="209" t="s">
        <v>19</v>
      </c>
      <c r="N274" s="210" t="s">
        <v>46</v>
      </c>
      <c r="O274" s="86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3" t="s">
        <v>133</v>
      </c>
      <c r="AT274" s="213" t="s">
        <v>128</v>
      </c>
      <c r="AU274" s="213" t="s">
        <v>85</v>
      </c>
      <c r="AY274" s="19" t="s">
        <v>126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9" t="s">
        <v>83</v>
      </c>
      <c r="BK274" s="214">
        <f>ROUND(I274*H274,2)</f>
        <v>0</v>
      </c>
      <c r="BL274" s="19" t="s">
        <v>133</v>
      </c>
      <c r="BM274" s="213" t="s">
        <v>417</v>
      </c>
    </row>
    <row r="275" s="2" customFormat="1">
      <c r="A275" s="40"/>
      <c r="B275" s="41"/>
      <c r="C275" s="42"/>
      <c r="D275" s="215" t="s">
        <v>135</v>
      </c>
      <c r="E275" s="42"/>
      <c r="F275" s="216" t="s">
        <v>416</v>
      </c>
      <c r="G275" s="42"/>
      <c r="H275" s="42"/>
      <c r="I275" s="217"/>
      <c r="J275" s="42"/>
      <c r="K275" s="42"/>
      <c r="L275" s="46"/>
      <c r="M275" s="218"/>
      <c r="N275" s="219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135</v>
      </c>
      <c r="AU275" s="19" t="s">
        <v>85</v>
      </c>
    </row>
    <row r="276" s="2" customFormat="1" ht="16.5" customHeight="1">
      <c r="A276" s="40"/>
      <c r="B276" s="41"/>
      <c r="C276" s="202" t="s">
        <v>418</v>
      </c>
      <c r="D276" s="202" t="s">
        <v>128</v>
      </c>
      <c r="E276" s="203" t="s">
        <v>419</v>
      </c>
      <c r="F276" s="204" t="s">
        <v>420</v>
      </c>
      <c r="G276" s="205" t="s">
        <v>397</v>
      </c>
      <c r="H276" s="206">
        <v>1</v>
      </c>
      <c r="I276" s="207"/>
      <c r="J276" s="208">
        <f>ROUND(I276*H276,2)</f>
        <v>0</v>
      </c>
      <c r="K276" s="204" t="s">
        <v>19</v>
      </c>
      <c r="L276" s="46"/>
      <c r="M276" s="209" t="s">
        <v>19</v>
      </c>
      <c r="N276" s="210" t="s">
        <v>46</v>
      </c>
      <c r="O276" s="86"/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3" t="s">
        <v>133</v>
      </c>
      <c r="AT276" s="213" t="s">
        <v>128</v>
      </c>
      <c r="AU276" s="213" t="s">
        <v>85</v>
      </c>
      <c r="AY276" s="19" t="s">
        <v>126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9" t="s">
        <v>83</v>
      </c>
      <c r="BK276" s="214">
        <f>ROUND(I276*H276,2)</f>
        <v>0</v>
      </c>
      <c r="BL276" s="19" t="s">
        <v>133</v>
      </c>
      <c r="BM276" s="213" t="s">
        <v>421</v>
      </c>
    </row>
    <row r="277" s="2" customFormat="1">
      <c r="A277" s="40"/>
      <c r="B277" s="41"/>
      <c r="C277" s="42"/>
      <c r="D277" s="215" t="s">
        <v>135</v>
      </c>
      <c r="E277" s="42"/>
      <c r="F277" s="216" t="s">
        <v>420</v>
      </c>
      <c r="G277" s="42"/>
      <c r="H277" s="42"/>
      <c r="I277" s="217"/>
      <c r="J277" s="42"/>
      <c r="K277" s="42"/>
      <c r="L277" s="46"/>
      <c r="M277" s="218"/>
      <c r="N277" s="219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135</v>
      </c>
      <c r="AU277" s="19" t="s">
        <v>85</v>
      </c>
    </row>
    <row r="278" s="2" customFormat="1" ht="16.5" customHeight="1">
      <c r="A278" s="40"/>
      <c r="B278" s="41"/>
      <c r="C278" s="202" t="s">
        <v>422</v>
      </c>
      <c r="D278" s="202" t="s">
        <v>128</v>
      </c>
      <c r="E278" s="203" t="s">
        <v>423</v>
      </c>
      <c r="F278" s="204" t="s">
        <v>424</v>
      </c>
      <c r="G278" s="205" t="s">
        <v>397</v>
      </c>
      <c r="H278" s="206">
        <v>94</v>
      </c>
      <c r="I278" s="207"/>
      <c r="J278" s="208">
        <f>ROUND(I278*H278,2)</f>
        <v>0</v>
      </c>
      <c r="K278" s="204" t="s">
        <v>19</v>
      </c>
      <c r="L278" s="46"/>
      <c r="M278" s="209" t="s">
        <v>19</v>
      </c>
      <c r="N278" s="210" t="s">
        <v>46</v>
      </c>
      <c r="O278" s="86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3" t="s">
        <v>133</v>
      </c>
      <c r="AT278" s="213" t="s">
        <v>128</v>
      </c>
      <c r="AU278" s="213" t="s">
        <v>85</v>
      </c>
      <c r="AY278" s="19" t="s">
        <v>126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9" t="s">
        <v>83</v>
      </c>
      <c r="BK278" s="214">
        <f>ROUND(I278*H278,2)</f>
        <v>0</v>
      </c>
      <c r="BL278" s="19" t="s">
        <v>133</v>
      </c>
      <c r="BM278" s="213" t="s">
        <v>425</v>
      </c>
    </row>
    <row r="279" s="2" customFormat="1">
      <c r="A279" s="40"/>
      <c r="B279" s="41"/>
      <c r="C279" s="42"/>
      <c r="D279" s="215" t="s">
        <v>135</v>
      </c>
      <c r="E279" s="42"/>
      <c r="F279" s="216" t="s">
        <v>424</v>
      </c>
      <c r="G279" s="42"/>
      <c r="H279" s="42"/>
      <c r="I279" s="217"/>
      <c r="J279" s="42"/>
      <c r="K279" s="42"/>
      <c r="L279" s="46"/>
      <c r="M279" s="218"/>
      <c r="N279" s="219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135</v>
      </c>
      <c r="AU279" s="19" t="s">
        <v>85</v>
      </c>
    </row>
    <row r="280" s="2" customFormat="1" ht="16.5" customHeight="1">
      <c r="A280" s="40"/>
      <c r="B280" s="41"/>
      <c r="C280" s="202" t="s">
        <v>426</v>
      </c>
      <c r="D280" s="202" t="s">
        <v>128</v>
      </c>
      <c r="E280" s="203" t="s">
        <v>427</v>
      </c>
      <c r="F280" s="204" t="s">
        <v>428</v>
      </c>
      <c r="G280" s="205" t="s">
        <v>397</v>
      </c>
      <c r="H280" s="206">
        <v>1</v>
      </c>
      <c r="I280" s="207"/>
      <c r="J280" s="208">
        <f>ROUND(I280*H280,2)</f>
        <v>0</v>
      </c>
      <c r="K280" s="204" t="s">
        <v>19</v>
      </c>
      <c r="L280" s="46"/>
      <c r="M280" s="209" t="s">
        <v>19</v>
      </c>
      <c r="N280" s="210" t="s">
        <v>46</v>
      </c>
      <c r="O280" s="86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3" t="s">
        <v>133</v>
      </c>
      <c r="AT280" s="213" t="s">
        <v>128</v>
      </c>
      <c r="AU280" s="213" t="s">
        <v>85</v>
      </c>
      <c r="AY280" s="19" t="s">
        <v>126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9" t="s">
        <v>83</v>
      </c>
      <c r="BK280" s="214">
        <f>ROUND(I280*H280,2)</f>
        <v>0</v>
      </c>
      <c r="BL280" s="19" t="s">
        <v>133</v>
      </c>
      <c r="BM280" s="213" t="s">
        <v>429</v>
      </c>
    </row>
    <row r="281" s="2" customFormat="1">
      <c r="A281" s="40"/>
      <c r="B281" s="41"/>
      <c r="C281" s="42"/>
      <c r="D281" s="215" t="s">
        <v>135</v>
      </c>
      <c r="E281" s="42"/>
      <c r="F281" s="216" t="s">
        <v>428</v>
      </c>
      <c r="G281" s="42"/>
      <c r="H281" s="42"/>
      <c r="I281" s="217"/>
      <c r="J281" s="42"/>
      <c r="K281" s="42"/>
      <c r="L281" s="46"/>
      <c r="M281" s="218"/>
      <c r="N281" s="219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135</v>
      </c>
      <c r="AU281" s="19" t="s">
        <v>85</v>
      </c>
    </row>
    <row r="282" s="2" customFormat="1" ht="16.5" customHeight="1">
      <c r="A282" s="40"/>
      <c r="B282" s="41"/>
      <c r="C282" s="202" t="s">
        <v>430</v>
      </c>
      <c r="D282" s="202" t="s">
        <v>128</v>
      </c>
      <c r="E282" s="203" t="s">
        <v>431</v>
      </c>
      <c r="F282" s="204" t="s">
        <v>432</v>
      </c>
      <c r="G282" s="205" t="s">
        <v>397</v>
      </c>
      <c r="H282" s="206">
        <v>1</v>
      </c>
      <c r="I282" s="207"/>
      <c r="J282" s="208">
        <f>ROUND(I282*H282,2)</f>
        <v>0</v>
      </c>
      <c r="K282" s="204" t="s">
        <v>19</v>
      </c>
      <c r="L282" s="46"/>
      <c r="M282" s="209" t="s">
        <v>19</v>
      </c>
      <c r="N282" s="210" t="s">
        <v>46</v>
      </c>
      <c r="O282" s="86"/>
      <c r="P282" s="211">
        <f>O282*H282</f>
        <v>0</v>
      </c>
      <c r="Q282" s="211">
        <v>0</v>
      </c>
      <c r="R282" s="211">
        <f>Q282*H282</f>
        <v>0</v>
      </c>
      <c r="S282" s="211">
        <v>0</v>
      </c>
      <c r="T282" s="21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3" t="s">
        <v>133</v>
      </c>
      <c r="AT282" s="213" t="s">
        <v>128</v>
      </c>
      <c r="AU282" s="213" t="s">
        <v>85</v>
      </c>
      <c r="AY282" s="19" t="s">
        <v>126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9" t="s">
        <v>83</v>
      </c>
      <c r="BK282" s="214">
        <f>ROUND(I282*H282,2)</f>
        <v>0</v>
      </c>
      <c r="BL282" s="19" t="s">
        <v>133</v>
      </c>
      <c r="BM282" s="213" t="s">
        <v>433</v>
      </c>
    </row>
    <row r="283" s="2" customFormat="1">
      <c r="A283" s="40"/>
      <c r="B283" s="41"/>
      <c r="C283" s="42"/>
      <c r="D283" s="215" t="s">
        <v>135</v>
      </c>
      <c r="E283" s="42"/>
      <c r="F283" s="216" t="s">
        <v>432</v>
      </c>
      <c r="G283" s="42"/>
      <c r="H283" s="42"/>
      <c r="I283" s="217"/>
      <c r="J283" s="42"/>
      <c r="K283" s="42"/>
      <c r="L283" s="46"/>
      <c r="M283" s="218"/>
      <c r="N283" s="219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135</v>
      </c>
      <c r="AU283" s="19" t="s">
        <v>85</v>
      </c>
    </row>
    <row r="284" s="2" customFormat="1" ht="16.5" customHeight="1">
      <c r="A284" s="40"/>
      <c r="B284" s="41"/>
      <c r="C284" s="202" t="s">
        <v>434</v>
      </c>
      <c r="D284" s="202" t="s">
        <v>128</v>
      </c>
      <c r="E284" s="203" t="s">
        <v>435</v>
      </c>
      <c r="F284" s="204" t="s">
        <v>436</v>
      </c>
      <c r="G284" s="205" t="s">
        <v>397</v>
      </c>
      <c r="H284" s="206">
        <v>1</v>
      </c>
      <c r="I284" s="207"/>
      <c r="J284" s="208">
        <f>ROUND(I284*H284,2)</f>
        <v>0</v>
      </c>
      <c r="K284" s="204" t="s">
        <v>19</v>
      </c>
      <c r="L284" s="46"/>
      <c r="M284" s="209" t="s">
        <v>19</v>
      </c>
      <c r="N284" s="210" t="s">
        <v>46</v>
      </c>
      <c r="O284" s="86"/>
      <c r="P284" s="211">
        <f>O284*H284</f>
        <v>0</v>
      </c>
      <c r="Q284" s="211">
        <v>0</v>
      </c>
      <c r="R284" s="211">
        <f>Q284*H284</f>
        <v>0</v>
      </c>
      <c r="S284" s="211">
        <v>0</v>
      </c>
      <c r="T284" s="212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3" t="s">
        <v>133</v>
      </c>
      <c r="AT284" s="213" t="s">
        <v>128</v>
      </c>
      <c r="AU284" s="213" t="s">
        <v>85</v>
      </c>
      <c r="AY284" s="19" t="s">
        <v>126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9" t="s">
        <v>83</v>
      </c>
      <c r="BK284" s="214">
        <f>ROUND(I284*H284,2)</f>
        <v>0</v>
      </c>
      <c r="BL284" s="19" t="s">
        <v>133</v>
      </c>
      <c r="BM284" s="213" t="s">
        <v>437</v>
      </c>
    </row>
    <row r="285" s="2" customFormat="1">
      <c r="A285" s="40"/>
      <c r="B285" s="41"/>
      <c r="C285" s="42"/>
      <c r="D285" s="215" t="s">
        <v>135</v>
      </c>
      <c r="E285" s="42"/>
      <c r="F285" s="216" t="s">
        <v>436</v>
      </c>
      <c r="G285" s="42"/>
      <c r="H285" s="42"/>
      <c r="I285" s="217"/>
      <c r="J285" s="42"/>
      <c r="K285" s="42"/>
      <c r="L285" s="46"/>
      <c r="M285" s="218"/>
      <c r="N285" s="219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135</v>
      </c>
      <c r="AU285" s="19" t="s">
        <v>85</v>
      </c>
    </row>
    <row r="286" s="2" customFormat="1" ht="16.5" customHeight="1">
      <c r="A286" s="40"/>
      <c r="B286" s="41"/>
      <c r="C286" s="202" t="s">
        <v>438</v>
      </c>
      <c r="D286" s="202" t="s">
        <v>128</v>
      </c>
      <c r="E286" s="203" t="s">
        <v>439</v>
      </c>
      <c r="F286" s="204" t="s">
        <v>440</v>
      </c>
      <c r="G286" s="205" t="s">
        <v>397</v>
      </c>
      <c r="H286" s="206">
        <v>40</v>
      </c>
      <c r="I286" s="207"/>
      <c r="J286" s="208">
        <f>ROUND(I286*H286,2)</f>
        <v>0</v>
      </c>
      <c r="K286" s="204" t="s">
        <v>19</v>
      </c>
      <c r="L286" s="46"/>
      <c r="M286" s="209" t="s">
        <v>19</v>
      </c>
      <c r="N286" s="210" t="s">
        <v>46</v>
      </c>
      <c r="O286" s="86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3" t="s">
        <v>133</v>
      </c>
      <c r="AT286" s="213" t="s">
        <v>128</v>
      </c>
      <c r="AU286" s="213" t="s">
        <v>85</v>
      </c>
      <c r="AY286" s="19" t="s">
        <v>126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9" t="s">
        <v>83</v>
      </c>
      <c r="BK286" s="214">
        <f>ROUND(I286*H286,2)</f>
        <v>0</v>
      </c>
      <c r="BL286" s="19" t="s">
        <v>133</v>
      </c>
      <c r="BM286" s="213" t="s">
        <v>441</v>
      </c>
    </row>
    <row r="287" s="2" customFormat="1">
      <c r="A287" s="40"/>
      <c r="B287" s="41"/>
      <c r="C287" s="42"/>
      <c r="D287" s="215" t="s">
        <v>135</v>
      </c>
      <c r="E287" s="42"/>
      <c r="F287" s="216" t="s">
        <v>442</v>
      </c>
      <c r="G287" s="42"/>
      <c r="H287" s="42"/>
      <c r="I287" s="217"/>
      <c r="J287" s="42"/>
      <c r="K287" s="42"/>
      <c r="L287" s="46"/>
      <c r="M287" s="218"/>
      <c r="N287" s="219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135</v>
      </c>
      <c r="AU287" s="19" t="s">
        <v>85</v>
      </c>
    </row>
    <row r="288" s="2" customFormat="1" ht="16.5" customHeight="1">
      <c r="A288" s="40"/>
      <c r="B288" s="41"/>
      <c r="C288" s="202" t="s">
        <v>443</v>
      </c>
      <c r="D288" s="202" t="s">
        <v>128</v>
      </c>
      <c r="E288" s="203" t="s">
        <v>444</v>
      </c>
      <c r="F288" s="204" t="s">
        <v>445</v>
      </c>
      <c r="G288" s="205" t="s">
        <v>397</v>
      </c>
      <c r="H288" s="206">
        <v>1</v>
      </c>
      <c r="I288" s="207"/>
      <c r="J288" s="208">
        <f>ROUND(I288*H288,2)</f>
        <v>0</v>
      </c>
      <c r="K288" s="204" t="s">
        <v>19</v>
      </c>
      <c r="L288" s="46"/>
      <c r="M288" s="209" t="s">
        <v>19</v>
      </c>
      <c r="N288" s="210" t="s">
        <v>46</v>
      </c>
      <c r="O288" s="86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3" t="s">
        <v>133</v>
      </c>
      <c r="AT288" s="213" t="s">
        <v>128</v>
      </c>
      <c r="AU288" s="213" t="s">
        <v>85</v>
      </c>
      <c r="AY288" s="19" t="s">
        <v>126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9" t="s">
        <v>83</v>
      </c>
      <c r="BK288" s="214">
        <f>ROUND(I288*H288,2)</f>
        <v>0</v>
      </c>
      <c r="BL288" s="19" t="s">
        <v>133</v>
      </c>
      <c r="BM288" s="213" t="s">
        <v>446</v>
      </c>
    </row>
    <row r="289" s="2" customFormat="1">
      <c r="A289" s="40"/>
      <c r="B289" s="41"/>
      <c r="C289" s="42"/>
      <c r="D289" s="215" t="s">
        <v>135</v>
      </c>
      <c r="E289" s="42"/>
      <c r="F289" s="216" t="s">
        <v>445</v>
      </c>
      <c r="G289" s="42"/>
      <c r="H289" s="42"/>
      <c r="I289" s="217"/>
      <c r="J289" s="42"/>
      <c r="K289" s="42"/>
      <c r="L289" s="46"/>
      <c r="M289" s="218"/>
      <c r="N289" s="219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135</v>
      </c>
      <c r="AU289" s="19" t="s">
        <v>85</v>
      </c>
    </row>
    <row r="290" s="2" customFormat="1" ht="16.5" customHeight="1">
      <c r="A290" s="40"/>
      <c r="B290" s="41"/>
      <c r="C290" s="202" t="s">
        <v>447</v>
      </c>
      <c r="D290" s="202" t="s">
        <v>128</v>
      </c>
      <c r="E290" s="203" t="s">
        <v>448</v>
      </c>
      <c r="F290" s="204" t="s">
        <v>449</v>
      </c>
      <c r="G290" s="205" t="s">
        <v>397</v>
      </c>
      <c r="H290" s="206">
        <v>1</v>
      </c>
      <c r="I290" s="207"/>
      <c r="J290" s="208">
        <f>ROUND(I290*H290,2)</f>
        <v>0</v>
      </c>
      <c r="K290" s="204" t="s">
        <v>19</v>
      </c>
      <c r="L290" s="46"/>
      <c r="M290" s="209" t="s">
        <v>19</v>
      </c>
      <c r="N290" s="210" t="s">
        <v>46</v>
      </c>
      <c r="O290" s="86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3" t="s">
        <v>133</v>
      </c>
      <c r="AT290" s="213" t="s">
        <v>128</v>
      </c>
      <c r="AU290" s="213" t="s">
        <v>85</v>
      </c>
      <c r="AY290" s="19" t="s">
        <v>126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9" t="s">
        <v>83</v>
      </c>
      <c r="BK290" s="214">
        <f>ROUND(I290*H290,2)</f>
        <v>0</v>
      </c>
      <c r="BL290" s="19" t="s">
        <v>133</v>
      </c>
      <c r="BM290" s="213" t="s">
        <v>450</v>
      </c>
    </row>
    <row r="291" s="2" customFormat="1">
      <c r="A291" s="40"/>
      <c r="B291" s="41"/>
      <c r="C291" s="42"/>
      <c r="D291" s="215" t="s">
        <v>135</v>
      </c>
      <c r="E291" s="42"/>
      <c r="F291" s="216" t="s">
        <v>449</v>
      </c>
      <c r="G291" s="42"/>
      <c r="H291" s="42"/>
      <c r="I291" s="217"/>
      <c r="J291" s="42"/>
      <c r="K291" s="42"/>
      <c r="L291" s="46"/>
      <c r="M291" s="218"/>
      <c r="N291" s="219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135</v>
      </c>
      <c r="AU291" s="19" t="s">
        <v>85</v>
      </c>
    </row>
    <row r="292" s="2" customFormat="1" ht="16.5" customHeight="1">
      <c r="A292" s="40"/>
      <c r="B292" s="41"/>
      <c r="C292" s="202" t="s">
        <v>451</v>
      </c>
      <c r="D292" s="202" t="s">
        <v>128</v>
      </c>
      <c r="E292" s="203" t="s">
        <v>452</v>
      </c>
      <c r="F292" s="204" t="s">
        <v>453</v>
      </c>
      <c r="G292" s="205" t="s">
        <v>397</v>
      </c>
      <c r="H292" s="206">
        <v>1</v>
      </c>
      <c r="I292" s="207"/>
      <c r="J292" s="208">
        <f>ROUND(I292*H292,2)</f>
        <v>0</v>
      </c>
      <c r="K292" s="204" t="s">
        <v>19</v>
      </c>
      <c r="L292" s="46"/>
      <c r="M292" s="209" t="s">
        <v>19</v>
      </c>
      <c r="N292" s="210" t="s">
        <v>46</v>
      </c>
      <c r="O292" s="86"/>
      <c r="P292" s="211">
        <f>O292*H292</f>
        <v>0</v>
      </c>
      <c r="Q292" s="211">
        <v>0</v>
      </c>
      <c r="R292" s="211">
        <f>Q292*H292</f>
        <v>0</v>
      </c>
      <c r="S292" s="211">
        <v>0</v>
      </c>
      <c r="T292" s="212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3" t="s">
        <v>133</v>
      </c>
      <c r="AT292" s="213" t="s">
        <v>128</v>
      </c>
      <c r="AU292" s="213" t="s">
        <v>85</v>
      </c>
      <c r="AY292" s="19" t="s">
        <v>126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19" t="s">
        <v>83</v>
      </c>
      <c r="BK292" s="214">
        <f>ROUND(I292*H292,2)</f>
        <v>0</v>
      </c>
      <c r="BL292" s="19" t="s">
        <v>133</v>
      </c>
      <c r="BM292" s="213" t="s">
        <v>454</v>
      </c>
    </row>
    <row r="293" s="2" customFormat="1">
      <c r="A293" s="40"/>
      <c r="B293" s="41"/>
      <c r="C293" s="42"/>
      <c r="D293" s="215" t="s">
        <v>135</v>
      </c>
      <c r="E293" s="42"/>
      <c r="F293" s="216" t="s">
        <v>453</v>
      </c>
      <c r="G293" s="42"/>
      <c r="H293" s="42"/>
      <c r="I293" s="217"/>
      <c r="J293" s="42"/>
      <c r="K293" s="42"/>
      <c r="L293" s="46"/>
      <c r="M293" s="218"/>
      <c r="N293" s="219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135</v>
      </c>
      <c r="AU293" s="19" t="s">
        <v>85</v>
      </c>
    </row>
    <row r="294" s="2" customFormat="1" ht="16.5" customHeight="1">
      <c r="A294" s="40"/>
      <c r="B294" s="41"/>
      <c r="C294" s="202" t="s">
        <v>455</v>
      </c>
      <c r="D294" s="202" t="s">
        <v>128</v>
      </c>
      <c r="E294" s="203" t="s">
        <v>456</v>
      </c>
      <c r="F294" s="204" t="s">
        <v>457</v>
      </c>
      <c r="G294" s="205" t="s">
        <v>397</v>
      </c>
      <c r="H294" s="206">
        <v>1</v>
      </c>
      <c r="I294" s="207"/>
      <c r="J294" s="208">
        <f>ROUND(I294*H294,2)</f>
        <v>0</v>
      </c>
      <c r="K294" s="204" t="s">
        <v>19</v>
      </c>
      <c r="L294" s="46"/>
      <c r="M294" s="209" t="s">
        <v>19</v>
      </c>
      <c r="N294" s="210" t="s">
        <v>46</v>
      </c>
      <c r="O294" s="86"/>
      <c r="P294" s="211">
        <f>O294*H294</f>
        <v>0</v>
      </c>
      <c r="Q294" s="211">
        <v>0</v>
      </c>
      <c r="R294" s="211">
        <f>Q294*H294</f>
        <v>0</v>
      </c>
      <c r="S294" s="211">
        <v>0</v>
      </c>
      <c r="T294" s="212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3" t="s">
        <v>133</v>
      </c>
      <c r="AT294" s="213" t="s">
        <v>128</v>
      </c>
      <c r="AU294" s="213" t="s">
        <v>85</v>
      </c>
      <c r="AY294" s="19" t="s">
        <v>126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9" t="s">
        <v>83</v>
      </c>
      <c r="BK294" s="214">
        <f>ROUND(I294*H294,2)</f>
        <v>0</v>
      </c>
      <c r="BL294" s="19" t="s">
        <v>133</v>
      </c>
      <c r="BM294" s="213" t="s">
        <v>458</v>
      </c>
    </row>
    <row r="295" s="2" customFormat="1">
      <c r="A295" s="40"/>
      <c r="B295" s="41"/>
      <c r="C295" s="42"/>
      <c r="D295" s="215" t="s">
        <v>135</v>
      </c>
      <c r="E295" s="42"/>
      <c r="F295" s="216" t="s">
        <v>457</v>
      </c>
      <c r="G295" s="42"/>
      <c r="H295" s="42"/>
      <c r="I295" s="217"/>
      <c r="J295" s="42"/>
      <c r="K295" s="42"/>
      <c r="L295" s="46"/>
      <c r="M295" s="218"/>
      <c r="N295" s="219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135</v>
      </c>
      <c r="AU295" s="19" t="s">
        <v>85</v>
      </c>
    </row>
    <row r="296" s="2" customFormat="1" ht="16.5" customHeight="1">
      <c r="A296" s="40"/>
      <c r="B296" s="41"/>
      <c r="C296" s="202" t="s">
        <v>459</v>
      </c>
      <c r="D296" s="202" t="s">
        <v>128</v>
      </c>
      <c r="E296" s="203" t="s">
        <v>460</v>
      </c>
      <c r="F296" s="204" t="s">
        <v>461</v>
      </c>
      <c r="G296" s="205" t="s">
        <v>397</v>
      </c>
      <c r="H296" s="206">
        <v>1</v>
      </c>
      <c r="I296" s="207"/>
      <c r="J296" s="208">
        <f>ROUND(I296*H296,2)</f>
        <v>0</v>
      </c>
      <c r="K296" s="204" t="s">
        <v>19</v>
      </c>
      <c r="L296" s="46"/>
      <c r="M296" s="209" t="s">
        <v>19</v>
      </c>
      <c r="N296" s="210" t="s">
        <v>46</v>
      </c>
      <c r="O296" s="86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3" t="s">
        <v>133</v>
      </c>
      <c r="AT296" s="213" t="s">
        <v>128</v>
      </c>
      <c r="AU296" s="213" t="s">
        <v>85</v>
      </c>
      <c r="AY296" s="19" t="s">
        <v>126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9" t="s">
        <v>83</v>
      </c>
      <c r="BK296" s="214">
        <f>ROUND(I296*H296,2)</f>
        <v>0</v>
      </c>
      <c r="BL296" s="19" t="s">
        <v>133</v>
      </c>
      <c r="BM296" s="213" t="s">
        <v>462</v>
      </c>
    </row>
    <row r="297" s="2" customFormat="1">
      <c r="A297" s="40"/>
      <c r="B297" s="41"/>
      <c r="C297" s="42"/>
      <c r="D297" s="215" t="s">
        <v>135</v>
      </c>
      <c r="E297" s="42"/>
      <c r="F297" s="216" t="s">
        <v>463</v>
      </c>
      <c r="G297" s="42"/>
      <c r="H297" s="42"/>
      <c r="I297" s="217"/>
      <c r="J297" s="42"/>
      <c r="K297" s="42"/>
      <c r="L297" s="46"/>
      <c r="M297" s="218"/>
      <c r="N297" s="219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135</v>
      </c>
      <c r="AU297" s="19" t="s">
        <v>85</v>
      </c>
    </row>
    <row r="298" s="2" customFormat="1" ht="16.5" customHeight="1">
      <c r="A298" s="40"/>
      <c r="B298" s="41"/>
      <c r="C298" s="202" t="s">
        <v>464</v>
      </c>
      <c r="D298" s="202" t="s">
        <v>128</v>
      </c>
      <c r="E298" s="203" t="s">
        <v>465</v>
      </c>
      <c r="F298" s="204" t="s">
        <v>466</v>
      </c>
      <c r="G298" s="205" t="s">
        <v>397</v>
      </c>
      <c r="H298" s="206">
        <v>1</v>
      </c>
      <c r="I298" s="207"/>
      <c r="J298" s="208">
        <f>ROUND(I298*H298,2)</f>
        <v>0</v>
      </c>
      <c r="K298" s="204" t="s">
        <v>19</v>
      </c>
      <c r="L298" s="46"/>
      <c r="M298" s="209" t="s">
        <v>19</v>
      </c>
      <c r="N298" s="210" t="s">
        <v>46</v>
      </c>
      <c r="O298" s="86"/>
      <c r="P298" s="211">
        <f>O298*H298</f>
        <v>0</v>
      </c>
      <c r="Q298" s="211">
        <v>0</v>
      </c>
      <c r="R298" s="211">
        <f>Q298*H298</f>
        <v>0</v>
      </c>
      <c r="S298" s="211">
        <v>0</v>
      </c>
      <c r="T298" s="212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3" t="s">
        <v>133</v>
      </c>
      <c r="AT298" s="213" t="s">
        <v>128</v>
      </c>
      <c r="AU298" s="213" t="s">
        <v>85</v>
      </c>
      <c r="AY298" s="19" t="s">
        <v>126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9" t="s">
        <v>83</v>
      </c>
      <c r="BK298" s="214">
        <f>ROUND(I298*H298,2)</f>
        <v>0</v>
      </c>
      <c r="BL298" s="19" t="s">
        <v>133</v>
      </c>
      <c r="BM298" s="213" t="s">
        <v>467</v>
      </c>
    </row>
    <row r="299" s="2" customFormat="1">
      <c r="A299" s="40"/>
      <c r="B299" s="41"/>
      <c r="C299" s="42"/>
      <c r="D299" s="215" t="s">
        <v>135</v>
      </c>
      <c r="E299" s="42"/>
      <c r="F299" s="216" t="s">
        <v>466</v>
      </c>
      <c r="G299" s="42"/>
      <c r="H299" s="42"/>
      <c r="I299" s="217"/>
      <c r="J299" s="42"/>
      <c r="K299" s="42"/>
      <c r="L299" s="46"/>
      <c r="M299" s="218"/>
      <c r="N299" s="219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135</v>
      </c>
      <c r="AU299" s="19" t="s">
        <v>85</v>
      </c>
    </row>
    <row r="300" s="2" customFormat="1" ht="16.5" customHeight="1">
      <c r="A300" s="40"/>
      <c r="B300" s="41"/>
      <c r="C300" s="202" t="s">
        <v>468</v>
      </c>
      <c r="D300" s="202" t="s">
        <v>128</v>
      </c>
      <c r="E300" s="203" t="s">
        <v>469</v>
      </c>
      <c r="F300" s="204" t="s">
        <v>470</v>
      </c>
      <c r="G300" s="205" t="s">
        <v>397</v>
      </c>
      <c r="H300" s="206">
        <v>1</v>
      </c>
      <c r="I300" s="207"/>
      <c r="J300" s="208">
        <f>ROUND(I300*H300,2)</f>
        <v>0</v>
      </c>
      <c r="K300" s="204" t="s">
        <v>19</v>
      </c>
      <c r="L300" s="46"/>
      <c r="M300" s="209" t="s">
        <v>19</v>
      </c>
      <c r="N300" s="210" t="s">
        <v>46</v>
      </c>
      <c r="O300" s="86"/>
      <c r="P300" s="211">
        <f>O300*H300</f>
        <v>0</v>
      </c>
      <c r="Q300" s="211">
        <v>0</v>
      </c>
      <c r="R300" s="211">
        <f>Q300*H300</f>
        <v>0</v>
      </c>
      <c r="S300" s="211">
        <v>0</v>
      </c>
      <c r="T300" s="212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3" t="s">
        <v>133</v>
      </c>
      <c r="AT300" s="213" t="s">
        <v>128</v>
      </c>
      <c r="AU300" s="213" t="s">
        <v>85</v>
      </c>
      <c r="AY300" s="19" t="s">
        <v>126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9" t="s">
        <v>83</v>
      </c>
      <c r="BK300" s="214">
        <f>ROUND(I300*H300,2)</f>
        <v>0</v>
      </c>
      <c r="BL300" s="19" t="s">
        <v>133</v>
      </c>
      <c r="BM300" s="213" t="s">
        <v>471</v>
      </c>
    </row>
    <row r="301" s="2" customFormat="1">
      <c r="A301" s="40"/>
      <c r="B301" s="41"/>
      <c r="C301" s="42"/>
      <c r="D301" s="215" t="s">
        <v>135</v>
      </c>
      <c r="E301" s="42"/>
      <c r="F301" s="216" t="s">
        <v>470</v>
      </c>
      <c r="G301" s="42"/>
      <c r="H301" s="42"/>
      <c r="I301" s="217"/>
      <c r="J301" s="42"/>
      <c r="K301" s="42"/>
      <c r="L301" s="46"/>
      <c r="M301" s="218"/>
      <c r="N301" s="219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135</v>
      </c>
      <c r="AU301" s="19" t="s">
        <v>85</v>
      </c>
    </row>
    <row r="302" s="2" customFormat="1" ht="16.5" customHeight="1">
      <c r="A302" s="40"/>
      <c r="B302" s="41"/>
      <c r="C302" s="202" t="s">
        <v>472</v>
      </c>
      <c r="D302" s="202" t="s">
        <v>128</v>
      </c>
      <c r="E302" s="203" t="s">
        <v>473</v>
      </c>
      <c r="F302" s="204" t="s">
        <v>474</v>
      </c>
      <c r="G302" s="205" t="s">
        <v>397</v>
      </c>
      <c r="H302" s="206">
        <v>1</v>
      </c>
      <c r="I302" s="207"/>
      <c r="J302" s="208">
        <f>ROUND(I302*H302,2)</f>
        <v>0</v>
      </c>
      <c r="K302" s="204" t="s">
        <v>19</v>
      </c>
      <c r="L302" s="46"/>
      <c r="M302" s="209" t="s">
        <v>19</v>
      </c>
      <c r="N302" s="210" t="s">
        <v>46</v>
      </c>
      <c r="O302" s="86"/>
      <c r="P302" s="211">
        <f>O302*H302</f>
        <v>0</v>
      </c>
      <c r="Q302" s="211">
        <v>0</v>
      </c>
      <c r="R302" s="211">
        <f>Q302*H302</f>
        <v>0</v>
      </c>
      <c r="S302" s="211">
        <v>0</v>
      </c>
      <c r="T302" s="212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3" t="s">
        <v>133</v>
      </c>
      <c r="AT302" s="213" t="s">
        <v>128</v>
      </c>
      <c r="AU302" s="213" t="s">
        <v>85</v>
      </c>
      <c r="AY302" s="19" t="s">
        <v>126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9" t="s">
        <v>83</v>
      </c>
      <c r="BK302" s="214">
        <f>ROUND(I302*H302,2)</f>
        <v>0</v>
      </c>
      <c r="BL302" s="19" t="s">
        <v>133</v>
      </c>
      <c r="BM302" s="213" t="s">
        <v>475</v>
      </c>
    </row>
    <row r="303" s="2" customFormat="1">
      <c r="A303" s="40"/>
      <c r="B303" s="41"/>
      <c r="C303" s="42"/>
      <c r="D303" s="215" t="s">
        <v>135</v>
      </c>
      <c r="E303" s="42"/>
      <c r="F303" s="216" t="s">
        <v>474</v>
      </c>
      <c r="G303" s="42"/>
      <c r="H303" s="42"/>
      <c r="I303" s="217"/>
      <c r="J303" s="42"/>
      <c r="K303" s="42"/>
      <c r="L303" s="46"/>
      <c r="M303" s="218"/>
      <c r="N303" s="219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135</v>
      </c>
      <c r="AU303" s="19" t="s">
        <v>85</v>
      </c>
    </row>
    <row r="304" s="2" customFormat="1" ht="24.15" customHeight="1">
      <c r="A304" s="40"/>
      <c r="B304" s="41"/>
      <c r="C304" s="202" t="s">
        <v>476</v>
      </c>
      <c r="D304" s="202" t="s">
        <v>128</v>
      </c>
      <c r="E304" s="203" t="s">
        <v>477</v>
      </c>
      <c r="F304" s="204" t="s">
        <v>478</v>
      </c>
      <c r="G304" s="205" t="s">
        <v>397</v>
      </c>
      <c r="H304" s="206">
        <v>1</v>
      </c>
      <c r="I304" s="207"/>
      <c r="J304" s="208">
        <f>ROUND(I304*H304,2)</f>
        <v>0</v>
      </c>
      <c r="K304" s="204" t="s">
        <v>19</v>
      </c>
      <c r="L304" s="46"/>
      <c r="M304" s="209" t="s">
        <v>19</v>
      </c>
      <c r="N304" s="210" t="s">
        <v>46</v>
      </c>
      <c r="O304" s="86"/>
      <c r="P304" s="211">
        <f>O304*H304</f>
        <v>0</v>
      </c>
      <c r="Q304" s="211">
        <v>0</v>
      </c>
      <c r="R304" s="211">
        <f>Q304*H304</f>
        <v>0</v>
      </c>
      <c r="S304" s="211">
        <v>0</v>
      </c>
      <c r="T304" s="212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3" t="s">
        <v>133</v>
      </c>
      <c r="AT304" s="213" t="s">
        <v>128</v>
      </c>
      <c r="AU304" s="213" t="s">
        <v>85</v>
      </c>
      <c r="AY304" s="19" t="s">
        <v>126</v>
      </c>
      <c r="BE304" s="214">
        <f>IF(N304="základní",J304,0)</f>
        <v>0</v>
      </c>
      <c r="BF304" s="214">
        <f>IF(N304="snížená",J304,0)</f>
        <v>0</v>
      </c>
      <c r="BG304" s="214">
        <f>IF(N304="zákl. přenesená",J304,0)</f>
        <v>0</v>
      </c>
      <c r="BH304" s="214">
        <f>IF(N304="sníž. přenesená",J304,0)</f>
        <v>0</v>
      </c>
      <c r="BI304" s="214">
        <f>IF(N304="nulová",J304,0)</f>
        <v>0</v>
      </c>
      <c r="BJ304" s="19" t="s">
        <v>83</v>
      </c>
      <c r="BK304" s="214">
        <f>ROUND(I304*H304,2)</f>
        <v>0</v>
      </c>
      <c r="BL304" s="19" t="s">
        <v>133</v>
      </c>
      <c r="BM304" s="213" t="s">
        <v>479</v>
      </c>
    </row>
    <row r="305" s="2" customFormat="1">
      <c r="A305" s="40"/>
      <c r="B305" s="41"/>
      <c r="C305" s="42"/>
      <c r="D305" s="215" t="s">
        <v>135</v>
      </c>
      <c r="E305" s="42"/>
      <c r="F305" s="216" t="s">
        <v>478</v>
      </c>
      <c r="G305" s="42"/>
      <c r="H305" s="42"/>
      <c r="I305" s="217"/>
      <c r="J305" s="42"/>
      <c r="K305" s="42"/>
      <c r="L305" s="46"/>
      <c r="M305" s="218"/>
      <c r="N305" s="219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135</v>
      </c>
      <c r="AU305" s="19" t="s">
        <v>85</v>
      </c>
    </row>
    <row r="306" s="2" customFormat="1" ht="16.5" customHeight="1">
      <c r="A306" s="40"/>
      <c r="B306" s="41"/>
      <c r="C306" s="202" t="s">
        <v>480</v>
      </c>
      <c r="D306" s="202" t="s">
        <v>128</v>
      </c>
      <c r="E306" s="203" t="s">
        <v>481</v>
      </c>
      <c r="F306" s="204" t="s">
        <v>482</v>
      </c>
      <c r="G306" s="205" t="s">
        <v>397</v>
      </c>
      <c r="H306" s="206">
        <v>188</v>
      </c>
      <c r="I306" s="207"/>
      <c r="J306" s="208">
        <f>ROUND(I306*H306,2)</f>
        <v>0</v>
      </c>
      <c r="K306" s="204" t="s">
        <v>19</v>
      </c>
      <c r="L306" s="46"/>
      <c r="M306" s="209" t="s">
        <v>19</v>
      </c>
      <c r="N306" s="210" t="s">
        <v>46</v>
      </c>
      <c r="O306" s="86"/>
      <c r="P306" s="211">
        <f>O306*H306</f>
        <v>0</v>
      </c>
      <c r="Q306" s="211">
        <v>0</v>
      </c>
      <c r="R306" s="211">
        <f>Q306*H306</f>
        <v>0</v>
      </c>
      <c r="S306" s="211">
        <v>0</v>
      </c>
      <c r="T306" s="212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3" t="s">
        <v>133</v>
      </c>
      <c r="AT306" s="213" t="s">
        <v>128</v>
      </c>
      <c r="AU306" s="213" t="s">
        <v>85</v>
      </c>
      <c r="AY306" s="19" t="s">
        <v>126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9" t="s">
        <v>83</v>
      </c>
      <c r="BK306" s="214">
        <f>ROUND(I306*H306,2)</f>
        <v>0</v>
      </c>
      <c r="BL306" s="19" t="s">
        <v>133</v>
      </c>
      <c r="BM306" s="213" t="s">
        <v>483</v>
      </c>
    </row>
    <row r="307" s="2" customFormat="1">
      <c r="A307" s="40"/>
      <c r="B307" s="41"/>
      <c r="C307" s="42"/>
      <c r="D307" s="215" t="s">
        <v>135</v>
      </c>
      <c r="E307" s="42"/>
      <c r="F307" s="216" t="s">
        <v>482</v>
      </c>
      <c r="G307" s="42"/>
      <c r="H307" s="42"/>
      <c r="I307" s="217"/>
      <c r="J307" s="42"/>
      <c r="K307" s="42"/>
      <c r="L307" s="46"/>
      <c r="M307" s="218"/>
      <c r="N307" s="219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135</v>
      </c>
      <c r="AU307" s="19" t="s">
        <v>85</v>
      </c>
    </row>
    <row r="308" s="12" customFormat="1" ht="22.8" customHeight="1">
      <c r="A308" s="12"/>
      <c r="B308" s="186"/>
      <c r="C308" s="187"/>
      <c r="D308" s="188" t="s">
        <v>74</v>
      </c>
      <c r="E308" s="200" t="s">
        <v>484</v>
      </c>
      <c r="F308" s="200" t="s">
        <v>485</v>
      </c>
      <c r="G308" s="187"/>
      <c r="H308" s="187"/>
      <c r="I308" s="190"/>
      <c r="J308" s="201">
        <f>BK308</f>
        <v>0</v>
      </c>
      <c r="K308" s="187"/>
      <c r="L308" s="192"/>
      <c r="M308" s="193"/>
      <c r="N308" s="194"/>
      <c r="O308" s="194"/>
      <c r="P308" s="195">
        <f>SUM(P309:P310)</f>
        <v>0</v>
      </c>
      <c r="Q308" s="194"/>
      <c r="R308" s="195">
        <f>SUM(R309:R310)</f>
        <v>0</v>
      </c>
      <c r="S308" s="194"/>
      <c r="T308" s="196">
        <f>SUM(T309:T310)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97" t="s">
        <v>85</v>
      </c>
      <c r="AT308" s="198" t="s">
        <v>74</v>
      </c>
      <c r="AU308" s="198" t="s">
        <v>83</v>
      </c>
      <c r="AY308" s="197" t="s">
        <v>126</v>
      </c>
      <c r="BK308" s="199">
        <f>SUM(BK309:BK310)</f>
        <v>0</v>
      </c>
    </row>
    <row r="309" s="2" customFormat="1" ht="21.75" customHeight="1">
      <c r="A309" s="40"/>
      <c r="B309" s="41"/>
      <c r="C309" s="202" t="s">
        <v>486</v>
      </c>
      <c r="D309" s="202" t="s">
        <v>128</v>
      </c>
      <c r="E309" s="203" t="s">
        <v>487</v>
      </c>
      <c r="F309" s="204" t="s">
        <v>488</v>
      </c>
      <c r="G309" s="205" t="s">
        <v>346</v>
      </c>
      <c r="H309" s="206">
        <v>1</v>
      </c>
      <c r="I309" s="207"/>
      <c r="J309" s="208">
        <f>ROUND(I309*H309,2)</f>
        <v>0</v>
      </c>
      <c r="K309" s="204" t="s">
        <v>19</v>
      </c>
      <c r="L309" s="46"/>
      <c r="M309" s="209" t="s">
        <v>19</v>
      </c>
      <c r="N309" s="210" t="s">
        <v>46</v>
      </c>
      <c r="O309" s="86"/>
      <c r="P309" s="211">
        <f>O309*H309</f>
        <v>0</v>
      </c>
      <c r="Q309" s="211">
        <v>0</v>
      </c>
      <c r="R309" s="211">
        <f>Q309*H309</f>
        <v>0</v>
      </c>
      <c r="S309" s="211">
        <v>0</v>
      </c>
      <c r="T309" s="212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3" t="s">
        <v>244</v>
      </c>
      <c r="AT309" s="213" t="s">
        <v>128</v>
      </c>
      <c r="AU309" s="213" t="s">
        <v>85</v>
      </c>
      <c r="AY309" s="19" t="s">
        <v>126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19" t="s">
        <v>83</v>
      </c>
      <c r="BK309" s="214">
        <f>ROUND(I309*H309,2)</f>
        <v>0</v>
      </c>
      <c r="BL309" s="19" t="s">
        <v>244</v>
      </c>
      <c r="BM309" s="213" t="s">
        <v>489</v>
      </c>
    </row>
    <row r="310" s="2" customFormat="1">
      <c r="A310" s="40"/>
      <c r="B310" s="41"/>
      <c r="C310" s="42"/>
      <c r="D310" s="215" t="s">
        <v>135</v>
      </c>
      <c r="E310" s="42"/>
      <c r="F310" s="216" t="s">
        <v>488</v>
      </c>
      <c r="G310" s="42"/>
      <c r="H310" s="42"/>
      <c r="I310" s="217"/>
      <c r="J310" s="42"/>
      <c r="K310" s="42"/>
      <c r="L310" s="46"/>
      <c r="M310" s="218"/>
      <c r="N310" s="219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135</v>
      </c>
      <c r="AU310" s="19" t="s">
        <v>85</v>
      </c>
    </row>
    <row r="311" s="12" customFormat="1" ht="22.8" customHeight="1">
      <c r="A311" s="12"/>
      <c r="B311" s="186"/>
      <c r="C311" s="187"/>
      <c r="D311" s="188" t="s">
        <v>74</v>
      </c>
      <c r="E311" s="200" t="s">
        <v>490</v>
      </c>
      <c r="F311" s="200" t="s">
        <v>491</v>
      </c>
      <c r="G311" s="187"/>
      <c r="H311" s="187"/>
      <c r="I311" s="190"/>
      <c r="J311" s="201">
        <f>BK311</f>
        <v>0</v>
      </c>
      <c r="K311" s="187"/>
      <c r="L311" s="192"/>
      <c r="M311" s="193"/>
      <c r="N311" s="194"/>
      <c r="O311" s="194"/>
      <c r="P311" s="195">
        <f>SUM(P312:P323)</f>
        <v>0</v>
      </c>
      <c r="Q311" s="194"/>
      <c r="R311" s="195">
        <f>SUM(R312:R323)</f>
        <v>0.021224</v>
      </c>
      <c r="S311" s="194"/>
      <c r="T311" s="196">
        <f>SUM(T312:T323)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97" t="s">
        <v>85</v>
      </c>
      <c r="AT311" s="198" t="s">
        <v>74</v>
      </c>
      <c r="AU311" s="198" t="s">
        <v>83</v>
      </c>
      <c r="AY311" s="197" t="s">
        <v>126</v>
      </c>
      <c r="BK311" s="199">
        <f>SUM(BK312:BK323)</f>
        <v>0</v>
      </c>
    </row>
    <row r="312" s="2" customFormat="1" ht="16.5" customHeight="1">
      <c r="A312" s="40"/>
      <c r="B312" s="41"/>
      <c r="C312" s="202" t="s">
        <v>492</v>
      </c>
      <c r="D312" s="202" t="s">
        <v>128</v>
      </c>
      <c r="E312" s="203" t="s">
        <v>493</v>
      </c>
      <c r="F312" s="204" t="s">
        <v>494</v>
      </c>
      <c r="G312" s="205" t="s">
        <v>495</v>
      </c>
      <c r="H312" s="206">
        <v>8.4000000000000004</v>
      </c>
      <c r="I312" s="207"/>
      <c r="J312" s="208">
        <f>ROUND(I312*H312,2)</f>
        <v>0</v>
      </c>
      <c r="K312" s="204" t="s">
        <v>132</v>
      </c>
      <c r="L312" s="46"/>
      <c r="M312" s="209" t="s">
        <v>19</v>
      </c>
      <c r="N312" s="210" t="s">
        <v>46</v>
      </c>
      <c r="O312" s="86"/>
      <c r="P312" s="211">
        <f>O312*H312</f>
        <v>0</v>
      </c>
      <c r="Q312" s="211">
        <v>0.00197</v>
      </c>
      <c r="R312" s="211">
        <f>Q312*H312</f>
        <v>0.016548</v>
      </c>
      <c r="S312" s="211">
        <v>0</v>
      </c>
      <c r="T312" s="212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3" t="s">
        <v>244</v>
      </c>
      <c r="AT312" s="213" t="s">
        <v>128</v>
      </c>
      <c r="AU312" s="213" t="s">
        <v>85</v>
      </c>
      <c r="AY312" s="19" t="s">
        <v>126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9" t="s">
        <v>83</v>
      </c>
      <c r="BK312" s="214">
        <f>ROUND(I312*H312,2)</f>
        <v>0</v>
      </c>
      <c r="BL312" s="19" t="s">
        <v>244</v>
      </c>
      <c r="BM312" s="213" t="s">
        <v>496</v>
      </c>
    </row>
    <row r="313" s="2" customFormat="1">
      <c r="A313" s="40"/>
      <c r="B313" s="41"/>
      <c r="C313" s="42"/>
      <c r="D313" s="215" t="s">
        <v>135</v>
      </c>
      <c r="E313" s="42"/>
      <c r="F313" s="216" t="s">
        <v>497</v>
      </c>
      <c r="G313" s="42"/>
      <c r="H313" s="42"/>
      <c r="I313" s="217"/>
      <c r="J313" s="42"/>
      <c r="K313" s="42"/>
      <c r="L313" s="46"/>
      <c r="M313" s="218"/>
      <c r="N313" s="219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135</v>
      </c>
      <c r="AU313" s="19" t="s">
        <v>85</v>
      </c>
    </row>
    <row r="314" s="2" customFormat="1">
      <c r="A314" s="40"/>
      <c r="B314" s="41"/>
      <c r="C314" s="42"/>
      <c r="D314" s="220" t="s">
        <v>137</v>
      </c>
      <c r="E314" s="42"/>
      <c r="F314" s="221" t="s">
        <v>498</v>
      </c>
      <c r="G314" s="42"/>
      <c r="H314" s="42"/>
      <c r="I314" s="217"/>
      <c r="J314" s="42"/>
      <c r="K314" s="42"/>
      <c r="L314" s="46"/>
      <c r="M314" s="218"/>
      <c r="N314" s="219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137</v>
      </c>
      <c r="AU314" s="19" t="s">
        <v>85</v>
      </c>
    </row>
    <row r="315" s="14" customFormat="1">
      <c r="A315" s="14"/>
      <c r="B315" s="232"/>
      <c r="C315" s="233"/>
      <c r="D315" s="215" t="s">
        <v>139</v>
      </c>
      <c r="E315" s="234" t="s">
        <v>19</v>
      </c>
      <c r="F315" s="235" t="s">
        <v>499</v>
      </c>
      <c r="G315" s="233"/>
      <c r="H315" s="236">
        <v>8.4000000000000004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139</v>
      </c>
      <c r="AU315" s="242" t="s">
        <v>85</v>
      </c>
      <c r="AV315" s="14" t="s">
        <v>85</v>
      </c>
      <c r="AW315" s="14" t="s">
        <v>36</v>
      </c>
      <c r="AX315" s="14" t="s">
        <v>83</v>
      </c>
      <c r="AY315" s="242" t="s">
        <v>126</v>
      </c>
    </row>
    <row r="316" s="2" customFormat="1" ht="16.5" customHeight="1">
      <c r="A316" s="40"/>
      <c r="B316" s="41"/>
      <c r="C316" s="202" t="s">
        <v>500</v>
      </c>
      <c r="D316" s="202" t="s">
        <v>128</v>
      </c>
      <c r="E316" s="203" t="s">
        <v>501</v>
      </c>
      <c r="F316" s="204" t="s">
        <v>502</v>
      </c>
      <c r="G316" s="205" t="s">
        <v>495</v>
      </c>
      <c r="H316" s="206">
        <v>2.7999999999999998</v>
      </c>
      <c r="I316" s="207"/>
      <c r="J316" s="208">
        <f>ROUND(I316*H316,2)</f>
        <v>0</v>
      </c>
      <c r="K316" s="204" t="s">
        <v>132</v>
      </c>
      <c r="L316" s="46"/>
      <c r="M316" s="209" t="s">
        <v>19</v>
      </c>
      <c r="N316" s="210" t="s">
        <v>46</v>
      </c>
      <c r="O316" s="86"/>
      <c r="P316" s="211">
        <f>O316*H316</f>
        <v>0</v>
      </c>
      <c r="Q316" s="211">
        <v>0.00167</v>
      </c>
      <c r="R316" s="211">
        <f>Q316*H316</f>
        <v>0.0046759999999999996</v>
      </c>
      <c r="S316" s="211">
        <v>0</v>
      </c>
      <c r="T316" s="212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3" t="s">
        <v>244</v>
      </c>
      <c r="AT316" s="213" t="s">
        <v>128</v>
      </c>
      <c r="AU316" s="213" t="s">
        <v>85</v>
      </c>
      <c r="AY316" s="19" t="s">
        <v>126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19" t="s">
        <v>83</v>
      </c>
      <c r="BK316" s="214">
        <f>ROUND(I316*H316,2)</f>
        <v>0</v>
      </c>
      <c r="BL316" s="19" t="s">
        <v>244</v>
      </c>
      <c r="BM316" s="213" t="s">
        <v>503</v>
      </c>
    </row>
    <row r="317" s="2" customFormat="1">
      <c r="A317" s="40"/>
      <c r="B317" s="41"/>
      <c r="C317" s="42"/>
      <c r="D317" s="215" t="s">
        <v>135</v>
      </c>
      <c r="E317" s="42"/>
      <c r="F317" s="216" t="s">
        <v>504</v>
      </c>
      <c r="G317" s="42"/>
      <c r="H317" s="42"/>
      <c r="I317" s="217"/>
      <c r="J317" s="42"/>
      <c r="K317" s="42"/>
      <c r="L317" s="46"/>
      <c r="M317" s="218"/>
      <c r="N317" s="219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135</v>
      </c>
      <c r="AU317" s="19" t="s">
        <v>85</v>
      </c>
    </row>
    <row r="318" s="2" customFormat="1">
      <c r="A318" s="40"/>
      <c r="B318" s="41"/>
      <c r="C318" s="42"/>
      <c r="D318" s="220" t="s">
        <v>137</v>
      </c>
      <c r="E318" s="42"/>
      <c r="F318" s="221" t="s">
        <v>505</v>
      </c>
      <c r="G318" s="42"/>
      <c r="H318" s="42"/>
      <c r="I318" s="217"/>
      <c r="J318" s="42"/>
      <c r="K318" s="42"/>
      <c r="L318" s="46"/>
      <c r="M318" s="218"/>
      <c r="N318" s="219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137</v>
      </c>
      <c r="AU318" s="19" t="s">
        <v>85</v>
      </c>
    </row>
    <row r="319" s="13" customFormat="1">
      <c r="A319" s="13"/>
      <c r="B319" s="222"/>
      <c r="C319" s="223"/>
      <c r="D319" s="215" t="s">
        <v>139</v>
      </c>
      <c r="E319" s="224" t="s">
        <v>19</v>
      </c>
      <c r="F319" s="225" t="s">
        <v>147</v>
      </c>
      <c r="G319" s="223"/>
      <c r="H319" s="224" t="s">
        <v>19</v>
      </c>
      <c r="I319" s="226"/>
      <c r="J319" s="223"/>
      <c r="K319" s="223"/>
      <c r="L319" s="227"/>
      <c r="M319" s="228"/>
      <c r="N319" s="229"/>
      <c r="O319" s="229"/>
      <c r="P319" s="229"/>
      <c r="Q319" s="229"/>
      <c r="R319" s="229"/>
      <c r="S319" s="229"/>
      <c r="T319" s="23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1" t="s">
        <v>139</v>
      </c>
      <c r="AU319" s="231" t="s">
        <v>85</v>
      </c>
      <c r="AV319" s="13" t="s">
        <v>83</v>
      </c>
      <c r="AW319" s="13" t="s">
        <v>36</v>
      </c>
      <c r="AX319" s="13" t="s">
        <v>75</v>
      </c>
      <c r="AY319" s="231" t="s">
        <v>126</v>
      </c>
    </row>
    <row r="320" s="14" customFormat="1">
      <c r="A320" s="14"/>
      <c r="B320" s="232"/>
      <c r="C320" s="233"/>
      <c r="D320" s="215" t="s">
        <v>139</v>
      </c>
      <c r="E320" s="234" t="s">
        <v>19</v>
      </c>
      <c r="F320" s="235" t="s">
        <v>506</v>
      </c>
      <c r="G320" s="233"/>
      <c r="H320" s="236">
        <v>2.7999999999999998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2" t="s">
        <v>139</v>
      </c>
      <c r="AU320" s="242" t="s">
        <v>85</v>
      </c>
      <c r="AV320" s="14" t="s">
        <v>85</v>
      </c>
      <c r="AW320" s="14" t="s">
        <v>36</v>
      </c>
      <c r="AX320" s="14" t="s">
        <v>83</v>
      </c>
      <c r="AY320" s="242" t="s">
        <v>126</v>
      </c>
    </row>
    <row r="321" s="2" customFormat="1" ht="16.5" customHeight="1">
      <c r="A321" s="40"/>
      <c r="B321" s="41"/>
      <c r="C321" s="202" t="s">
        <v>507</v>
      </c>
      <c r="D321" s="202" t="s">
        <v>128</v>
      </c>
      <c r="E321" s="203" t="s">
        <v>508</v>
      </c>
      <c r="F321" s="204" t="s">
        <v>509</v>
      </c>
      <c r="G321" s="205" t="s">
        <v>253</v>
      </c>
      <c r="H321" s="206">
        <v>0.021000000000000001</v>
      </c>
      <c r="I321" s="207"/>
      <c r="J321" s="208">
        <f>ROUND(I321*H321,2)</f>
        <v>0</v>
      </c>
      <c r="K321" s="204" t="s">
        <v>132</v>
      </c>
      <c r="L321" s="46"/>
      <c r="M321" s="209" t="s">
        <v>19</v>
      </c>
      <c r="N321" s="210" t="s">
        <v>46</v>
      </c>
      <c r="O321" s="86"/>
      <c r="P321" s="211">
        <f>O321*H321</f>
        <v>0</v>
      </c>
      <c r="Q321" s="211">
        <v>0</v>
      </c>
      <c r="R321" s="211">
        <f>Q321*H321</f>
        <v>0</v>
      </c>
      <c r="S321" s="211">
        <v>0</v>
      </c>
      <c r="T321" s="212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3" t="s">
        <v>244</v>
      </c>
      <c r="AT321" s="213" t="s">
        <v>128</v>
      </c>
      <c r="AU321" s="213" t="s">
        <v>85</v>
      </c>
      <c r="AY321" s="19" t="s">
        <v>126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9" t="s">
        <v>83</v>
      </c>
      <c r="BK321" s="214">
        <f>ROUND(I321*H321,2)</f>
        <v>0</v>
      </c>
      <c r="BL321" s="19" t="s">
        <v>244</v>
      </c>
      <c r="BM321" s="213" t="s">
        <v>510</v>
      </c>
    </row>
    <row r="322" s="2" customFormat="1">
      <c r="A322" s="40"/>
      <c r="B322" s="41"/>
      <c r="C322" s="42"/>
      <c r="D322" s="215" t="s">
        <v>135</v>
      </c>
      <c r="E322" s="42"/>
      <c r="F322" s="216" t="s">
        <v>511</v>
      </c>
      <c r="G322" s="42"/>
      <c r="H322" s="42"/>
      <c r="I322" s="217"/>
      <c r="J322" s="42"/>
      <c r="K322" s="42"/>
      <c r="L322" s="46"/>
      <c r="M322" s="218"/>
      <c r="N322" s="219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135</v>
      </c>
      <c r="AU322" s="19" t="s">
        <v>85</v>
      </c>
    </row>
    <row r="323" s="2" customFormat="1">
      <c r="A323" s="40"/>
      <c r="B323" s="41"/>
      <c r="C323" s="42"/>
      <c r="D323" s="220" t="s">
        <v>137</v>
      </c>
      <c r="E323" s="42"/>
      <c r="F323" s="221" t="s">
        <v>512</v>
      </c>
      <c r="G323" s="42"/>
      <c r="H323" s="42"/>
      <c r="I323" s="217"/>
      <c r="J323" s="42"/>
      <c r="K323" s="42"/>
      <c r="L323" s="46"/>
      <c r="M323" s="218"/>
      <c r="N323" s="219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137</v>
      </c>
      <c r="AU323" s="19" t="s">
        <v>85</v>
      </c>
    </row>
    <row r="324" s="12" customFormat="1" ht="22.8" customHeight="1">
      <c r="A324" s="12"/>
      <c r="B324" s="186"/>
      <c r="C324" s="187"/>
      <c r="D324" s="188" t="s">
        <v>74</v>
      </c>
      <c r="E324" s="200" t="s">
        <v>513</v>
      </c>
      <c r="F324" s="200" t="s">
        <v>514</v>
      </c>
      <c r="G324" s="187"/>
      <c r="H324" s="187"/>
      <c r="I324" s="190"/>
      <c r="J324" s="201">
        <f>BK324</f>
        <v>0</v>
      </c>
      <c r="K324" s="187"/>
      <c r="L324" s="192"/>
      <c r="M324" s="193"/>
      <c r="N324" s="194"/>
      <c r="O324" s="194"/>
      <c r="P324" s="195">
        <f>SUM(P325:P332)</f>
        <v>0</v>
      </c>
      <c r="Q324" s="194"/>
      <c r="R324" s="195">
        <f>SUM(R325:R332)</f>
        <v>0.01248</v>
      </c>
      <c r="S324" s="194"/>
      <c r="T324" s="196">
        <f>SUM(T325:T332)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97" t="s">
        <v>85</v>
      </c>
      <c r="AT324" s="198" t="s">
        <v>74</v>
      </c>
      <c r="AU324" s="198" t="s">
        <v>83</v>
      </c>
      <c r="AY324" s="197" t="s">
        <v>126</v>
      </c>
      <c r="BK324" s="199">
        <f>SUM(BK325:BK332)</f>
        <v>0</v>
      </c>
    </row>
    <row r="325" s="2" customFormat="1" ht="16.5" customHeight="1">
      <c r="A325" s="40"/>
      <c r="B325" s="41"/>
      <c r="C325" s="202" t="s">
        <v>515</v>
      </c>
      <c r="D325" s="202" t="s">
        <v>128</v>
      </c>
      <c r="E325" s="203" t="s">
        <v>516</v>
      </c>
      <c r="F325" s="204" t="s">
        <v>517</v>
      </c>
      <c r="G325" s="205" t="s">
        <v>203</v>
      </c>
      <c r="H325" s="206">
        <v>8</v>
      </c>
      <c r="I325" s="207"/>
      <c r="J325" s="208">
        <f>ROUND(I325*H325,2)</f>
        <v>0</v>
      </c>
      <c r="K325" s="204" t="s">
        <v>132</v>
      </c>
      <c r="L325" s="46"/>
      <c r="M325" s="209" t="s">
        <v>19</v>
      </c>
      <c r="N325" s="210" t="s">
        <v>46</v>
      </c>
      <c r="O325" s="86"/>
      <c r="P325" s="211">
        <f>O325*H325</f>
        <v>0</v>
      </c>
      <c r="Q325" s="211">
        <v>6.0000000000000002E-05</v>
      </c>
      <c r="R325" s="211">
        <f>Q325*H325</f>
        <v>0.00048000000000000001</v>
      </c>
      <c r="S325" s="211">
        <v>0</v>
      </c>
      <c r="T325" s="212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3" t="s">
        <v>244</v>
      </c>
      <c r="AT325" s="213" t="s">
        <v>128</v>
      </c>
      <c r="AU325" s="213" t="s">
        <v>85</v>
      </c>
      <c r="AY325" s="19" t="s">
        <v>126</v>
      </c>
      <c r="BE325" s="214">
        <f>IF(N325="základní",J325,0)</f>
        <v>0</v>
      </c>
      <c r="BF325" s="214">
        <f>IF(N325="snížená",J325,0)</f>
        <v>0</v>
      </c>
      <c r="BG325" s="214">
        <f>IF(N325="zákl. přenesená",J325,0)</f>
        <v>0</v>
      </c>
      <c r="BH325" s="214">
        <f>IF(N325="sníž. přenesená",J325,0)</f>
        <v>0</v>
      </c>
      <c r="BI325" s="214">
        <f>IF(N325="nulová",J325,0)</f>
        <v>0</v>
      </c>
      <c r="BJ325" s="19" t="s">
        <v>83</v>
      </c>
      <c r="BK325" s="214">
        <f>ROUND(I325*H325,2)</f>
        <v>0</v>
      </c>
      <c r="BL325" s="19" t="s">
        <v>244</v>
      </c>
      <c r="BM325" s="213" t="s">
        <v>518</v>
      </c>
    </row>
    <row r="326" s="2" customFormat="1">
      <c r="A326" s="40"/>
      <c r="B326" s="41"/>
      <c r="C326" s="42"/>
      <c r="D326" s="215" t="s">
        <v>135</v>
      </c>
      <c r="E326" s="42"/>
      <c r="F326" s="216" t="s">
        <v>519</v>
      </c>
      <c r="G326" s="42"/>
      <c r="H326" s="42"/>
      <c r="I326" s="217"/>
      <c r="J326" s="42"/>
      <c r="K326" s="42"/>
      <c r="L326" s="46"/>
      <c r="M326" s="218"/>
      <c r="N326" s="219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135</v>
      </c>
      <c r="AU326" s="19" t="s">
        <v>85</v>
      </c>
    </row>
    <row r="327" s="2" customFormat="1">
      <c r="A327" s="40"/>
      <c r="B327" s="41"/>
      <c r="C327" s="42"/>
      <c r="D327" s="220" t="s">
        <v>137</v>
      </c>
      <c r="E327" s="42"/>
      <c r="F327" s="221" t="s">
        <v>520</v>
      </c>
      <c r="G327" s="42"/>
      <c r="H327" s="42"/>
      <c r="I327" s="217"/>
      <c r="J327" s="42"/>
      <c r="K327" s="42"/>
      <c r="L327" s="46"/>
      <c r="M327" s="218"/>
      <c r="N327" s="219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137</v>
      </c>
      <c r="AU327" s="19" t="s">
        <v>85</v>
      </c>
    </row>
    <row r="328" s="2" customFormat="1" ht="16.5" customHeight="1">
      <c r="A328" s="40"/>
      <c r="B328" s="41"/>
      <c r="C328" s="243" t="s">
        <v>521</v>
      </c>
      <c r="D328" s="243" t="s">
        <v>200</v>
      </c>
      <c r="E328" s="244" t="s">
        <v>522</v>
      </c>
      <c r="F328" s="245" t="s">
        <v>523</v>
      </c>
      <c r="G328" s="246" t="s">
        <v>346</v>
      </c>
      <c r="H328" s="247">
        <v>1</v>
      </c>
      <c r="I328" s="248"/>
      <c r="J328" s="249">
        <f>ROUND(I328*H328,2)</f>
        <v>0</v>
      </c>
      <c r="K328" s="245" t="s">
        <v>132</v>
      </c>
      <c r="L328" s="250"/>
      <c r="M328" s="251" t="s">
        <v>19</v>
      </c>
      <c r="N328" s="252" t="s">
        <v>46</v>
      </c>
      <c r="O328" s="86"/>
      <c r="P328" s="211">
        <f>O328*H328</f>
        <v>0</v>
      </c>
      <c r="Q328" s="211">
        <v>0.012</v>
      </c>
      <c r="R328" s="211">
        <f>Q328*H328</f>
        <v>0.012</v>
      </c>
      <c r="S328" s="211">
        <v>0</v>
      </c>
      <c r="T328" s="212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3" t="s">
        <v>363</v>
      </c>
      <c r="AT328" s="213" t="s">
        <v>200</v>
      </c>
      <c r="AU328" s="213" t="s">
        <v>85</v>
      </c>
      <c r="AY328" s="19" t="s">
        <v>126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19" t="s">
        <v>83</v>
      </c>
      <c r="BK328" s="214">
        <f>ROUND(I328*H328,2)</f>
        <v>0</v>
      </c>
      <c r="BL328" s="19" t="s">
        <v>244</v>
      </c>
      <c r="BM328" s="213" t="s">
        <v>524</v>
      </c>
    </row>
    <row r="329" s="2" customFormat="1">
      <c r="A329" s="40"/>
      <c r="B329" s="41"/>
      <c r="C329" s="42"/>
      <c r="D329" s="215" t="s">
        <v>135</v>
      </c>
      <c r="E329" s="42"/>
      <c r="F329" s="216" t="s">
        <v>523</v>
      </c>
      <c r="G329" s="42"/>
      <c r="H329" s="42"/>
      <c r="I329" s="217"/>
      <c r="J329" s="42"/>
      <c r="K329" s="42"/>
      <c r="L329" s="46"/>
      <c r="M329" s="218"/>
      <c r="N329" s="219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135</v>
      </c>
      <c r="AU329" s="19" t="s">
        <v>85</v>
      </c>
    </row>
    <row r="330" s="2" customFormat="1" ht="16.5" customHeight="1">
      <c r="A330" s="40"/>
      <c r="B330" s="41"/>
      <c r="C330" s="202" t="s">
        <v>525</v>
      </c>
      <c r="D330" s="202" t="s">
        <v>128</v>
      </c>
      <c r="E330" s="203" t="s">
        <v>526</v>
      </c>
      <c r="F330" s="204" t="s">
        <v>527</v>
      </c>
      <c r="G330" s="205" t="s">
        <v>253</v>
      </c>
      <c r="H330" s="206">
        <v>0.012</v>
      </c>
      <c r="I330" s="207"/>
      <c r="J330" s="208">
        <f>ROUND(I330*H330,2)</f>
        <v>0</v>
      </c>
      <c r="K330" s="204" t="s">
        <v>132</v>
      </c>
      <c r="L330" s="46"/>
      <c r="M330" s="209" t="s">
        <v>19</v>
      </c>
      <c r="N330" s="210" t="s">
        <v>46</v>
      </c>
      <c r="O330" s="86"/>
      <c r="P330" s="211">
        <f>O330*H330</f>
        <v>0</v>
      </c>
      <c r="Q330" s="211">
        <v>0</v>
      </c>
      <c r="R330" s="211">
        <f>Q330*H330</f>
        <v>0</v>
      </c>
      <c r="S330" s="211">
        <v>0</v>
      </c>
      <c r="T330" s="212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3" t="s">
        <v>244</v>
      </c>
      <c r="AT330" s="213" t="s">
        <v>128</v>
      </c>
      <c r="AU330" s="213" t="s">
        <v>85</v>
      </c>
      <c r="AY330" s="19" t="s">
        <v>126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9" t="s">
        <v>83</v>
      </c>
      <c r="BK330" s="214">
        <f>ROUND(I330*H330,2)</f>
        <v>0</v>
      </c>
      <c r="BL330" s="19" t="s">
        <v>244</v>
      </c>
      <c r="BM330" s="213" t="s">
        <v>528</v>
      </c>
    </row>
    <row r="331" s="2" customFormat="1">
      <c r="A331" s="40"/>
      <c r="B331" s="41"/>
      <c r="C331" s="42"/>
      <c r="D331" s="215" t="s">
        <v>135</v>
      </c>
      <c r="E331" s="42"/>
      <c r="F331" s="216" t="s">
        <v>529</v>
      </c>
      <c r="G331" s="42"/>
      <c r="H331" s="42"/>
      <c r="I331" s="217"/>
      <c r="J331" s="42"/>
      <c r="K331" s="42"/>
      <c r="L331" s="46"/>
      <c r="M331" s="218"/>
      <c r="N331" s="219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135</v>
      </c>
      <c r="AU331" s="19" t="s">
        <v>85</v>
      </c>
    </row>
    <row r="332" s="2" customFormat="1">
      <c r="A332" s="40"/>
      <c r="B332" s="41"/>
      <c r="C332" s="42"/>
      <c r="D332" s="220" t="s">
        <v>137</v>
      </c>
      <c r="E332" s="42"/>
      <c r="F332" s="221" t="s">
        <v>530</v>
      </c>
      <c r="G332" s="42"/>
      <c r="H332" s="42"/>
      <c r="I332" s="217"/>
      <c r="J332" s="42"/>
      <c r="K332" s="42"/>
      <c r="L332" s="46"/>
      <c r="M332" s="218"/>
      <c r="N332" s="219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137</v>
      </c>
      <c r="AU332" s="19" t="s">
        <v>85</v>
      </c>
    </row>
    <row r="333" s="12" customFormat="1" ht="22.8" customHeight="1">
      <c r="A333" s="12"/>
      <c r="B333" s="186"/>
      <c r="C333" s="187"/>
      <c r="D333" s="188" t="s">
        <v>74</v>
      </c>
      <c r="E333" s="200" t="s">
        <v>531</v>
      </c>
      <c r="F333" s="200" t="s">
        <v>532</v>
      </c>
      <c r="G333" s="187"/>
      <c r="H333" s="187"/>
      <c r="I333" s="190"/>
      <c r="J333" s="201">
        <f>BK333</f>
        <v>0</v>
      </c>
      <c r="K333" s="187"/>
      <c r="L333" s="192"/>
      <c r="M333" s="193"/>
      <c r="N333" s="194"/>
      <c r="O333" s="194"/>
      <c r="P333" s="195">
        <f>SUM(P334:P350)</f>
        <v>0</v>
      </c>
      <c r="Q333" s="194"/>
      <c r="R333" s="195">
        <f>SUM(R334:R350)</f>
        <v>0.0061582499999999988</v>
      </c>
      <c r="S333" s="194"/>
      <c r="T333" s="196">
        <f>SUM(T334:T350)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97" t="s">
        <v>85</v>
      </c>
      <c r="AT333" s="198" t="s">
        <v>74</v>
      </c>
      <c r="AU333" s="198" t="s">
        <v>83</v>
      </c>
      <c r="AY333" s="197" t="s">
        <v>126</v>
      </c>
      <c r="BK333" s="199">
        <f>SUM(BK334:BK350)</f>
        <v>0</v>
      </c>
    </row>
    <row r="334" s="2" customFormat="1" ht="16.5" customHeight="1">
      <c r="A334" s="40"/>
      <c r="B334" s="41"/>
      <c r="C334" s="202" t="s">
        <v>533</v>
      </c>
      <c r="D334" s="202" t="s">
        <v>128</v>
      </c>
      <c r="E334" s="203" t="s">
        <v>534</v>
      </c>
      <c r="F334" s="204" t="s">
        <v>535</v>
      </c>
      <c r="G334" s="205" t="s">
        <v>131</v>
      </c>
      <c r="H334" s="206">
        <v>12.074999999999999</v>
      </c>
      <c r="I334" s="207"/>
      <c r="J334" s="208">
        <f>ROUND(I334*H334,2)</f>
        <v>0</v>
      </c>
      <c r="K334" s="204" t="s">
        <v>132</v>
      </c>
      <c r="L334" s="46"/>
      <c r="M334" s="209" t="s">
        <v>19</v>
      </c>
      <c r="N334" s="210" t="s">
        <v>46</v>
      </c>
      <c r="O334" s="86"/>
      <c r="P334" s="211">
        <f>O334*H334</f>
        <v>0</v>
      </c>
      <c r="Q334" s="211">
        <v>0</v>
      </c>
      <c r="R334" s="211">
        <f>Q334*H334</f>
        <v>0</v>
      </c>
      <c r="S334" s="211">
        <v>0</v>
      </c>
      <c r="T334" s="212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3" t="s">
        <v>244</v>
      </c>
      <c r="AT334" s="213" t="s">
        <v>128</v>
      </c>
      <c r="AU334" s="213" t="s">
        <v>85</v>
      </c>
      <c r="AY334" s="19" t="s">
        <v>126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9" t="s">
        <v>83</v>
      </c>
      <c r="BK334" s="214">
        <f>ROUND(I334*H334,2)</f>
        <v>0</v>
      </c>
      <c r="BL334" s="19" t="s">
        <v>244</v>
      </c>
      <c r="BM334" s="213" t="s">
        <v>536</v>
      </c>
    </row>
    <row r="335" s="2" customFormat="1">
      <c r="A335" s="40"/>
      <c r="B335" s="41"/>
      <c r="C335" s="42"/>
      <c r="D335" s="215" t="s">
        <v>135</v>
      </c>
      <c r="E335" s="42"/>
      <c r="F335" s="216" t="s">
        <v>537</v>
      </c>
      <c r="G335" s="42"/>
      <c r="H335" s="42"/>
      <c r="I335" s="217"/>
      <c r="J335" s="42"/>
      <c r="K335" s="42"/>
      <c r="L335" s="46"/>
      <c r="M335" s="218"/>
      <c r="N335" s="219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135</v>
      </c>
      <c r="AU335" s="19" t="s">
        <v>85</v>
      </c>
    </row>
    <row r="336" s="2" customFormat="1">
      <c r="A336" s="40"/>
      <c r="B336" s="41"/>
      <c r="C336" s="42"/>
      <c r="D336" s="220" t="s">
        <v>137</v>
      </c>
      <c r="E336" s="42"/>
      <c r="F336" s="221" t="s">
        <v>538</v>
      </c>
      <c r="G336" s="42"/>
      <c r="H336" s="42"/>
      <c r="I336" s="217"/>
      <c r="J336" s="42"/>
      <c r="K336" s="42"/>
      <c r="L336" s="46"/>
      <c r="M336" s="218"/>
      <c r="N336" s="219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137</v>
      </c>
      <c r="AU336" s="19" t="s">
        <v>85</v>
      </c>
    </row>
    <row r="337" s="13" customFormat="1">
      <c r="A337" s="13"/>
      <c r="B337" s="222"/>
      <c r="C337" s="223"/>
      <c r="D337" s="215" t="s">
        <v>139</v>
      </c>
      <c r="E337" s="224" t="s">
        <v>19</v>
      </c>
      <c r="F337" s="225" t="s">
        <v>539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139</v>
      </c>
      <c r="AU337" s="231" t="s">
        <v>85</v>
      </c>
      <c r="AV337" s="13" t="s">
        <v>83</v>
      </c>
      <c r="AW337" s="13" t="s">
        <v>36</v>
      </c>
      <c r="AX337" s="13" t="s">
        <v>75</v>
      </c>
      <c r="AY337" s="231" t="s">
        <v>126</v>
      </c>
    </row>
    <row r="338" s="14" customFormat="1">
      <c r="A338" s="14"/>
      <c r="B338" s="232"/>
      <c r="C338" s="233"/>
      <c r="D338" s="215" t="s">
        <v>139</v>
      </c>
      <c r="E338" s="234" t="s">
        <v>19</v>
      </c>
      <c r="F338" s="235" t="s">
        <v>540</v>
      </c>
      <c r="G338" s="233"/>
      <c r="H338" s="236">
        <v>7.9500000000000002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139</v>
      </c>
      <c r="AU338" s="242" t="s">
        <v>85</v>
      </c>
      <c r="AV338" s="14" t="s">
        <v>85</v>
      </c>
      <c r="AW338" s="14" t="s">
        <v>36</v>
      </c>
      <c r="AX338" s="14" t="s">
        <v>75</v>
      </c>
      <c r="AY338" s="242" t="s">
        <v>126</v>
      </c>
    </row>
    <row r="339" s="14" customFormat="1">
      <c r="A339" s="14"/>
      <c r="B339" s="232"/>
      <c r="C339" s="233"/>
      <c r="D339" s="215" t="s">
        <v>139</v>
      </c>
      <c r="E339" s="234" t="s">
        <v>19</v>
      </c>
      <c r="F339" s="235" t="s">
        <v>541</v>
      </c>
      <c r="G339" s="233"/>
      <c r="H339" s="236">
        <v>4.125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2" t="s">
        <v>139</v>
      </c>
      <c r="AU339" s="242" t="s">
        <v>85</v>
      </c>
      <c r="AV339" s="14" t="s">
        <v>85</v>
      </c>
      <c r="AW339" s="14" t="s">
        <v>36</v>
      </c>
      <c r="AX339" s="14" t="s">
        <v>75</v>
      </c>
      <c r="AY339" s="242" t="s">
        <v>126</v>
      </c>
    </row>
    <row r="340" s="15" customFormat="1">
      <c r="A340" s="15"/>
      <c r="B340" s="253"/>
      <c r="C340" s="254"/>
      <c r="D340" s="215" t="s">
        <v>139</v>
      </c>
      <c r="E340" s="255" t="s">
        <v>19</v>
      </c>
      <c r="F340" s="256" t="s">
        <v>542</v>
      </c>
      <c r="G340" s="254"/>
      <c r="H340" s="257">
        <v>12.074999999999999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3" t="s">
        <v>139</v>
      </c>
      <c r="AU340" s="263" t="s">
        <v>85</v>
      </c>
      <c r="AV340" s="15" t="s">
        <v>133</v>
      </c>
      <c r="AW340" s="15" t="s">
        <v>36</v>
      </c>
      <c r="AX340" s="15" t="s">
        <v>83</v>
      </c>
      <c r="AY340" s="263" t="s">
        <v>126</v>
      </c>
    </row>
    <row r="341" s="2" customFormat="1" ht="16.5" customHeight="1">
      <c r="A341" s="40"/>
      <c r="B341" s="41"/>
      <c r="C341" s="202" t="s">
        <v>543</v>
      </c>
      <c r="D341" s="202" t="s">
        <v>128</v>
      </c>
      <c r="E341" s="203" t="s">
        <v>544</v>
      </c>
      <c r="F341" s="204" t="s">
        <v>545</v>
      </c>
      <c r="G341" s="205" t="s">
        <v>131</v>
      </c>
      <c r="H341" s="206">
        <v>12.074999999999999</v>
      </c>
      <c r="I341" s="207"/>
      <c r="J341" s="208">
        <f>ROUND(I341*H341,2)</f>
        <v>0</v>
      </c>
      <c r="K341" s="204" t="s">
        <v>132</v>
      </c>
      <c r="L341" s="46"/>
      <c r="M341" s="209" t="s">
        <v>19</v>
      </c>
      <c r="N341" s="210" t="s">
        <v>46</v>
      </c>
      <c r="O341" s="86"/>
      <c r="P341" s="211">
        <f>O341*H341</f>
        <v>0</v>
      </c>
      <c r="Q341" s="211">
        <v>0.00021000000000000001</v>
      </c>
      <c r="R341" s="211">
        <f>Q341*H341</f>
        <v>0.0025357499999999998</v>
      </c>
      <c r="S341" s="211">
        <v>0</v>
      </c>
      <c r="T341" s="212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3" t="s">
        <v>244</v>
      </c>
      <c r="AT341" s="213" t="s">
        <v>128</v>
      </c>
      <c r="AU341" s="213" t="s">
        <v>85</v>
      </c>
      <c r="AY341" s="19" t="s">
        <v>126</v>
      </c>
      <c r="BE341" s="214">
        <f>IF(N341="základní",J341,0)</f>
        <v>0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19" t="s">
        <v>83</v>
      </c>
      <c r="BK341" s="214">
        <f>ROUND(I341*H341,2)</f>
        <v>0</v>
      </c>
      <c r="BL341" s="19" t="s">
        <v>244</v>
      </c>
      <c r="BM341" s="213" t="s">
        <v>546</v>
      </c>
    </row>
    <row r="342" s="2" customFormat="1">
      <c r="A342" s="40"/>
      <c r="B342" s="41"/>
      <c r="C342" s="42"/>
      <c r="D342" s="215" t="s">
        <v>135</v>
      </c>
      <c r="E342" s="42"/>
      <c r="F342" s="216" t="s">
        <v>547</v>
      </c>
      <c r="G342" s="42"/>
      <c r="H342" s="42"/>
      <c r="I342" s="217"/>
      <c r="J342" s="42"/>
      <c r="K342" s="42"/>
      <c r="L342" s="46"/>
      <c r="M342" s="218"/>
      <c r="N342" s="219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135</v>
      </c>
      <c r="AU342" s="19" t="s">
        <v>85</v>
      </c>
    </row>
    <row r="343" s="2" customFormat="1">
      <c r="A343" s="40"/>
      <c r="B343" s="41"/>
      <c r="C343" s="42"/>
      <c r="D343" s="220" t="s">
        <v>137</v>
      </c>
      <c r="E343" s="42"/>
      <c r="F343" s="221" t="s">
        <v>548</v>
      </c>
      <c r="G343" s="42"/>
      <c r="H343" s="42"/>
      <c r="I343" s="217"/>
      <c r="J343" s="42"/>
      <c r="K343" s="42"/>
      <c r="L343" s="46"/>
      <c r="M343" s="218"/>
      <c r="N343" s="219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137</v>
      </c>
      <c r="AU343" s="19" t="s">
        <v>85</v>
      </c>
    </row>
    <row r="344" s="2" customFormat="1" ht="21.75" customHeight="1">
      <c r="A344" s="40"/>
      <c r="B344" s="41"/>
      <c r="C344" s="202" t="s">
        <v>549</v>
      </c>
      <c r="D344" s="202" t="s">
        <v>128</v>
      </c>
      <c r="E344" s="203" t="s">
        <v>550</v>
      </c>
      <c r="F344" s="204" t="s">
        <v>551</v>
      </c>
      <c r="G344" s="205" t="s">
        <v>131</v>
      </c>
      <c r="H344" s="206">
        <v>12.074999999999999</v>
      </c>
      <c r="I344" s="207"/>
      <c r="J344" s="208">
        <f>ROUND(I344*H344,2)</f>
        <v>0</v>
      </c>
      <c r="K344" s="204" t="s">
        <v>132</v>
      </c>
      <c r="L344" s="46"/>
      <c r="M344" s="209" t="s">
        <v>19</v>
      </c>
      <c r="N344" s="210" t="s">
        <v>46</v>
      </c>
      <c r="O344" s="86"/>
      <c r="P344" s="211">
        <f>O344*H344</f>
        <v>0</v>
      </c>
      <c r="Q344" s="211">
        <v>0.00029999999999999997</v>
      </c>
      <c r="R344" s="211">
        <f>Q344*H344</f>
        <v>0.0036224999999999994</v>
      </c>
      <c r="S344" s="211">
        <v>0</v>
      </c>
      <c r="T344" s="212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3" t="s">
        <v>244</v>
      </c>
      <c r="AT344" s="213" t="s">
        <v>128</v>
      </c>
      <c r="AU344" s="213" t="s">
        <v>85</v>
      </c>
      <c r="AY344" s="19" t="s">
        <v>126</v>
      </c>
      <c r="BE344" s="214">
        <f>IF(N344="základní",J344,0)</f>
        <v>0</v>
      </c>
      <c r="BF344" s="214">
        <f>IF(N344="snížená",J344,0)</f>
        <v>0</v>
      </c>
      <c r="BG344" s="214">
        <f>IF(N344="zákl. přenesená",J344,0)</f>
        <v>0</v>
      </c>
      <c r="BH344" s="214">
        <f>IF(N344="sníž. přenesená",J344,0)</f>
        <v>0</v>
      </c>
      <c r="BI344" s="214">
        <f>IF(N344="nulová",J344,0)</f>
        <v>0</v>
      </c>
      <c r="BJ344" s="19" t="s">
        <v>83</v>
      </c>
      <c r="BK344" s="214">
        <f>ROUND(I344*H344,2)</f>
        <v>0</v>
      </c>
      <c r="BL344" s="19" t="s">
        <v>244</v>
      </c>
      <c r="BM344" s="213" t="s">
        <v>552</v>
      </c>
    </row>
    <row r="345" s="2" customFormat="1">
      <c r="A345" s="40"/>
      <c r="B345" s="41"/>
      <c r="C345" s="42"/>
      <c r="D345" s="215" t="s">
        <v>135</v>
      </c>
      <c r="E345" s="42"/>
      <c r="F345" s="216" t="s">
        <v>553</v>
      </c>
      <c r="G345" s="42"/>
      <c r="H345" s="42"/>
      <c r="I345" s="217"/>
      <c r="J345" s="42"/>
      <c r="K345" s="42"/>
      <c r="L345" s="46"/>
      <c r="M345" s="218"/>
      <c r="N345" s="219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135</v>
      </c>
      <c r="AU345" s="19" t="s">
        <v>85</v>
      </c>
    </row>
    <row r="346" s="2" customFormat="1">
      <c r="A346" s="40"/>
      <c r="B346" s="41"/>
      <c r="C346" s="42"/>
      <c r="D346" s="220" t="s">
        <v>137</v>
      </c>
      <c r="E346" s="42"/>
      <c r="F346" s="221" t="s">
        <v>554</v>
      </c>
      <c r="G346" s="42"/>
      <c r="H346" s="42"/>
      <c r="I346" s="217"/>
      <c r="J346" s="42"/>
      <c r="K346" s="42"/>
      <c r="L346" s="46"/>
      <c r="M346" s="218"/>
      <c r="N346" s="219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137</v>
      </c>
      <c r="AU346" s="19" t="s">
        <v>85</v>
      </c>
    </row>
    <row r="347" s="13" customFormat="1">
      <c r="A347" s="13"/>
      <c r="B347" s="222"/>
      <c r="C347" s="223"/>
      <c r="D347" s="215" t="s">
        <v>139</v>
      </c>
      <c r="E347" s="224" t="s">
        <v>19</v>
      </c>
      <c r="F347" s="225" t="s">
        <v>539</v>
      </c>
      <c r="G347" s="223"/>
      <c r="H347" s="224" t="s">
        <v>19</v>
      </c>
      <c r="I347" s="226"/>
      <c r="J347" s="223"/>
      <c r="K347" s="223"/>
      <c r="L347" s="227"/>
      <c r="M347" s="228"/>
      <c r="N347" s="229"/>
      <c r="O347" s="229"/>
      <c r="P347" s="229"/>
      <c r="Q347" s="229"/>
      <c r="R347" s="229"/>
      <c r="S347" s="229"/>
      <c r="T347" s="23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1" t="s">
        <v>139</v>
      </c>
      <c r="AU347" s="231" t="s">
        <v>85</v>
      </c>
      <c r="AV347" s="13" t="s">
        <v>83</v>
      </c>
      <c r="AW347" s="13" t="s">
        <v>36</v>
      </c>
      <c r="AX347" s="13" t="s">
        <v>75</v>
      </c>
      <c r="AY347" s="231" t="s">
        <v>126</v>
      </c>
    </row>
    <row r="348" s="14" customFormat="1">
      <c r="A348" s="14"/>
      <c r="B348" s="232"/>
      <c r="C348" s="233"/>
      <c r="D348" s="215" t="s">
        <v>139</v>
      </c>
      <c r="E348" s="234" t="s">
        <v>19</v>
      </c>
      <c r="F348" s="235" t="s">
        <v>540</v>
      </c>
      <c r="G348" s="233"/>
      <c r="H348" s="236">
        <v>7.9500000000000002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139</v>
      </c>
      <c r="AU348" s="242" t="s">
        <v>85</v>
      </c>
      <c r="AV348" s="14" t="s">
        <v>85</v>
      </c>
      <c r="AW348" s="14" t="s">
        <v>36</v>
      </c>
      <c r="AX348" s="14" t="s">
        <v>75</v>
      </c>
      <c r="AY348" s="242" t="s">
        <v>126</v>
      </c>
    </row>
    <row r="349" s="14" customFormat="1">
      <c r="A349" s="14"/>
      <c r="B349" s="232"/>
      <c r="C349" s="233"/>
      <c r="D349" s="215" t="s">
        <v>139</v>
      </c>
      <c r="E349" s="234" t="s">
        <v>19</v>
      </c>
      <c r="F349" s="235" t="s">
        <v>541</v>
      </c>
      <c r="G349" s="233"/>
      <c r="H349" s="236">
        <v>4.125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139</v>
      </c>
      <c r="AU349" s="242" t="s">
        <v>85</v>
      </c>
      <c r="AV349" s="14" t="s">
        <v>85</v>
      </c>
      <c r="AW349" s="14" t="s">
        <v>36</v>
      </c>
      <c r="AX349" s="14" t="s">
        <v>75</v>
      </c>
      <c r="AY349" s="242" t="s">
        <v>126</v>
      </c>
    </row>
    <row r="350" s="15" customFormat="1">
      <c r="A350" s="15"/>
      <c r="B350" s="253"/>
      <c r="C350" s="254"/>
      <c r="D350" s="215" t="s">
        <v>139</v>
      </c>
      <c r="E350" s="255" t="s">
        <v>19</v>
      </c>
      <c r="F350" s="256" t="s">
        <v>542</v>
      </c>
      <c r="G350" s="254"/>
      <c r="H350" s="257">
        <v>12.074999999999999</v>
      </c>
      <c r="I350" s="258"/>
      <c r="J350" s="254"/>
      <c r="K350" s="254"/>
      <c r="L350" s="259"/>
      <c r="M350" s="260"/>
      <c r="N350" s="261"/>
      <c r="O350" s="261"/>
      <c r="P350" s="261"/>
      <c r="Q350" s="261"/>
      <c r="R350" s="261"/>
      <c r="S350" s="261"/>
      <c r="T350" s="26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3" t="s">
        <v>139</v>
      </c>
      <c r="AU350" s="263" t="s">
        <v>85</v>
      </c>
      <c r="AV350" s="15" t="s">
        <v>133</v>
      </c>
      <c r="AW350" s="15" t="s">
        <v>36</v>
      </c>
      <c r="AX350" s="15" t="s">
        <v>83</v>
      </c>
      <c r="AY350" s="263" t="s">
        <v>126</v>
      </c>
    </row>
    <row r="351" s="12" customFormat="1" ht="25.92" customHeight="1">
      <c r="A351" s="12"/>
      <c r="B351" s="186"/>
      <c r="C351" s="187"/>
      <c r="D351" s="188" t="s">
        <v>74</v>
      </c>
      <c r="E351" s="189" t="s">
        <v>555</v>
      </c>
      <c r="F351" s="189" t="s">
        <v>556</v>
      </c>
      <c r="G351" s="187"/>
      <c r="H351" s="187"/>
      <c r="I351" s="190"/>
      <c r="J351" s="191">
        <f>BK351</f>
        <v>0</v>
      </c>
      <c r="K351" s="187"/>
      <c r="L351" s="192"/>
      <c r="M351" s="193"/>
      <c r="N351" s="194"/>
      <c r="O351" s="194"/>
      <c r="P351" s="195">
        <f>P352+P358</f>
        <v>0</v>
      </c>
      <c r="Q351" s="194"/>
      <c r="R351" s="195">
        <f>R352+R358</f>
        <v>0</v>
      </c>
      <c r="S351" s="194"/>
      <c r="T351" s="196">
        <f>T352+T358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97" t="s">
        <v>164</v>
      </c>
      <c r="AT351" s="198" t="s">
        <v>74</v>
      </c>
      <c r="AU351" s="198" t="s">
        <v>75</v>
      </c>
      <c r="AY351" s="197" t="s">
        <v>126</v>
      </c>
      <c r="BK351" s="199">
        <f>BK352+BK358</f>
        <v>0</v>
      </c>
    </row>
    <row r="352" s="12" customFormat="1" ht="22.8" customHeight="1">
      <c r="A352" s="12"/>
      <c r="B352" s="186"/>
      <c r="C352" s="187"/>
      <c r="D352" s="188" t="s">
        <v>74</v>
      </c>
      <c r="E352" s="200" t="s">
        <v>557</v>
      </c>
      <c r="F352" s="200" t="s">
        <v>558</v>
      </c>
      <c r="G352" s="187"/>
      <c r="H352" s="187"/>
      <c r="I352" s="190"/>
      <c r="J352" s="201">
        <f>BK352</f>
        <v>0</v>
      </c>
      <c r="K352" s="187"/>
      <c r="L352" s="192"/>
      <c r="M352" s="193"/>
      <c r="N352" s="194"/>
      <c r="O352" s="194"/>
      <c r="P352" s="195">
        <f>SUM(P353:P357)</f>
        <v>0</v>
      </c>
      <c r="Q352" s="194"/>
      <c r="R352" s="195">
        <f>SUM(R353:R357)</f>
        <v>0</v>
      </c>
      <c r="S352" s="194"/>
      <c r="T352" s="196">
        <f>SUM(T353:T357)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197" t="s">
        <v>164</v>
      </c>
      <c r="AT352" s="198" t="s">
        <v>74</v>
      </c>
      <c r="AU352" s="198" t="s">
        <v>83</v>
      </c>
      <c r="AY352" s="197" t="s">
        <v>126</v>
      </c>
      <c r="BK352" s="199">
        <f>SUM(BK353:BK357)</f>
        <v>0</v>
      </c>
    </row>
    <row r="353" s="2" customFormat="1" ht="16.5" customHeight="1">
      <c r="A353" s="40"/>
      <c r="B353" s="41"/>
      <c r="C353" s="202" t="s">
        <v>559</v>
      </c>
      <c r="D353" s="202" t="s">
        <v>128</v>
      </c>
      <c r="E353" s="203" t="s">
        <v>560</v>
      </c>
      <c r="F353" s="204" t="s">
        <v>561</v>
      </c>
      <c r="G353" s="205" t="s">
        <v>562</v>
      </c>
      <c r="H353" s="206">
        <v>1</v>
      </c>
      <c r="I353" s="207"/>
      <c r="J353" s="208">
        <f>ROUND(I353*H353,2)</f>
        <v>0</v>
      </c>
      <c r="K353" s="204" t="s">
        <v>563</v>
      </c>
      <c r="L353" s="46"/>
      <c r="M353" s="209" t="s">
        <v>19</v>
      </c>
      <c r="N353" s="210" t="s">
        <v>46</v>
      </c>
      <c r="O353" s="86"/>
      <c r="P353" s="211">
        <f>O353*H353</f>
        <v>0</v>
      </c>
      <c r="Q353" s="211">
        <v>0</v>
      </c>
      <c r="R353" s="211">
        <f>Q353*H353</f>
        <v>0</v>
      </c>
      <c r="S353" s="211">
        <v>0</v>
      </c>
      <c r="T353" s="212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3" t="s">
        <v>564</v>
      </c>
      <c r="AT353" s="213" t="s">
        <v>128</v>
      </c>
      <c r="AU353" s="213" t="s">
        <v>85</v>
      </c>
      <c r="AY353" s="19" t="s">
        <v>126</v>
      </c>
      <c r="BE353" s="214">
        <f>IF(N353="základní",J353,0)</f>
        <v>0</v>
      </c>
      <c r="BF353" s="214">
        <f>IF(N353="snížená",J353,0)</f>
        <v>0</v>
      </c>
      <c r="BG353" s="214">
        <f>IF(N353="zákl. přenesená",J353,0)</f>
        <v>0</v>
      </c>
      <c r="BH353" s="214">
        <f>IF(N353="sníž. přenesená",J353,0)</f>
        <v>0</v>
      </c>
      <c r="BI353" s="214">
        <f>IF(N353="nulová",J353,0)</f>
        <v>0</v>
      </c>
      <c r="BJ353" s="19" t="s">
        <v>83</v>
      </c>
      <c r="BK353" s="214">
        <f>ROUND(I353*H353,2)</f>
        <v>0</v>
      </c>
      <c r="BL353" s="19" t="s">
        <v>564</v>
      </c>
      <c r="BM353" s="213" t="s">
        <v>565</v>
      </c>
    </row>
    <row r="354" s="2" customFormat="1">
      <c r="A354" s="40"/>
      <c r="B354" s="41"/>
      <c r="C354" s="42"/>
      <c r="D354" s="215" t="s">
        <v>135</v>
      </c>
      <c r="E354" s="42"/>
      <c r="F354" s="216" t="s">
        <v>561</v>
      </c>
      <c r="G354" s="42"/>
      <c r="H354" s="42"/>
      <c r="I354" s="217"/>
      <c r="J354" s="42"/>
      <c r="K354" s="42"/>
      <c r="L354" s="46"/>
      <c r="M354" s="218"/>
      <c r="N354" s="219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135</v>
      </c>
      <c r="AU354" s="19" t="s">
        <v>85</v>
      </c>
    </row>
    <row r="355" s="2" customFormat="1">
      <c r="A355" s="40"/>
      <c r="B355" s="41"/>
      <c r="C355" s="42"/>
      <c r="D355" s="220" t="s">
        <v>137</v>
      </c>
      <c r="E355" s="42"/>
      <c r="F355" s="221" t="s">
        <v>566</v>
      </c>
      <c r="G355" s="42"/>
      <c r="H355" s="42"/>
      <c r="I355" s="217"/>
      <c r="J355" s="42"/>
      <c r="K355" s="42"/>
      <c r="L355" s="46"/>
      <c r="M355" s="218"/>
      <c r="N355" s="219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137</v>
      </c>
      <c r="AU355" s="19" t="s">
        <v>85</v>
      </c>
    </row>
    <row r="356" s="13" customFormat="1">
      <c r="A356" s="13"/>
      <c r="B356" s="222"/>
      <c r="C356" s="223"/>
      <c r="D356" s="215" t="s">
        <v>139</v>
      </c>
      <c r="E356" s="224" t="s">
        <v>19</v>
      </c>
      <c r="F356" s="225" t="s">
        <v>567</v>
      </c>
      <c r="G356" s="223"/>
      <c r="H356" s="224" t="s">
        <v>19</v>
      </c>
      <c r="I356" s="226"/>
      <c r="J356" s="223"/>
      <c r="K356" s="223"/>
      <c r="L356" s="227"/>
      <c r="M356" s="228"/>
      <c r="N356" s="229"/>
      <c r="O356" s="229"/>
      <c r="P356" s="229"/>
      <c r="Q356" s="229"/>
      <c r="R356" s="229"/>
      <c r="S356" s="229"/>
      <c r="T356" s="23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1" t="s">
        <v>139</v>
      </c>
      <c r="AU356" s="231" t="s">
        <v>85</v>
      </c>
      <c r="AV356" s="13" t="s">
        <v>83</v>
      </c>
      <c r="AW356" s="13" t="s">
        <v>36</v>
      </c>
      <c r="AX356" s="13" t="s">
        <v>75</v>
      </c>
      <c r="AY356" s="231" t="s">
        <v>126</v>
      </c>
    </row>
    <row r="357" s="14" customFormat="1">
      <c r="A357" s="14"/>
      <c r="B357" s="232"/>
      <c r="C357" s="233"/>
      <c r="D357" s="215" t="s">
        <v>139</v>
      </c>
      <c r="E357" s="234" t="s">
        <v>19</v>
      </c>
      <c r="F357" s="235" t="s">
        <v>83</v>
      </c>
      <c r="G357" s="233"/>
      <c r="H357" s="236">
        <v>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2" t="s">
        <v>139</v>
      </c>
      <c r="AU357" s="242" t="s">
        <v>85</v>
      </c>
      <c r="AV357" s="14" t="s">
        <v>85</v>
      </c>
      <c r="AW357" s="14" t="s">
        <v>36</v>
      </c>
      <c r="AX357" s="14" t="s">
        <v>83</v>
      </c>
      <c r="AY357" s="242" t="s">
        <v>126</v>
      </c>
    </row>
    <row r="358" s="12" customFormat="1" ht="22.8" customHeight="1">
      <c r="A358" s="12"/>
      <c r="B358" s="186"/>
      <c r="C358" s="187"/>
      <c r="D358" s="188" t="s">
        <v>74</v>
      </c>
      <c r="E358" s="200" t="s">
        <v>568</v>
      </c>
      <c r="F358" s="200" t="s">
        <v>569</v>
      </c>
      <c r="G358" s="187"/>
      <c r="H358" s="187"/>
      <c r="I358" s="190"/>
      <c r="J358" s="201">
        <f>BK358</f>
        <v>0</v>
      </c>
      <c r="K358" s="187"/>
      <c r="L358" s="192"/>
      <c r="M358" s="193"/>
      <c r="N358" s="194"/>
      <c r="O358" s="194"/>
      <c r="P358" s="195">
        <f>SUM(P359:P367)</f>
        <v>0</v>
      </c>
      <c r="Q358" s="194"/>
      <c r="R358" s="195">
        <f>SUM(R359:R367)</f>
        <v>0</v>
      </c>
      <c r="S358" s="194"/>
      <c r="T358" s="196">
        <f>SUM(T359:T367)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97" t="s">
        <v>164</v>
      </c>
      <c r="AT358" s="198" t="s">
        <v>74</v>
      </c>
      <c r="AU358" s="198" t="s">
        <v>83</v>
      </c>
      <c r="AY358" s="197" t="s">
        <v>126</v>
      </c>
      <c r="BK358" s="199">
        <f>SUM(BK359:BK367)</f>
        <v>0</v>
      </c>
    </row>
    <row r="359" s="2" customFormat="1" ht="16.5" customHeight="1">
      <c r="A359" s="40"/>
      <c r="B359" s="41"/>
      <c r="C359" s="202" t="s">
        <v>570</v>
      </c>
      <c r="D359" s="202" t="s">
        <v>128</v>
      </c>
      <c r="E359" s="203" t="s">
        <v>571</v>
      </c>
      <c r="F359" s="204" t="s">
        <v>572</v>
      </c>
      <c r="G359" s="205" t="s">
        <v>562</v>
      </c>
      <c r="H359" s="206">
        <v>1</v>
      </c>
      <c r="I359" s="207"/>
      <c r="J359" s="208">
        <f>ROUND(I359*H359,2)</f>
        <v>0</v>
      </c>
      <c r="K359" s="204" t="s">
        <v>563</v>
      </c>
      <c r="L359" s="46"/>
      <c r="M359" s="209" t="s">
        <v>19</v>
      </c>
      <c r="N359" s="210" t="s">
        <v>46</v>
      </c>
      <c r="O359" s="86"/>
      <c r="P359" s="211">
        <f>O359*H359</f>
        <v>0</v>
      </c>
      <c r="Q359" s="211">
        <v>0</v>
      </c>
      <c r="R359" s="211">
        <f>Q359*H359</f>
        <v>0</v>
      </c>
      <c r="S359" s="211">
        <v>0</v>
      </c>
      <c r="T359" s="212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3" t="s">
        <v>564</v>
      </c>
      <c r="AT359" s="213" t="s">
        <v>128</v>
      </c>
      <c r="AU359" s="213" t="s">
        <v>85</v>
      </c>
      <c r="AY359" s="19" t="s">
        <v>126</v>
      </c>
      <c r="BE359" s="214">
        <f>IF(N359="základní",J359,0)</f>
        <v>0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19" t="s">
        <v>83</v>
      </c>
      <c r="BK359" s="214">
        <f>ROUND(I359*H359,2)</f>
        <v>0</v>
      </c>
      <c r="BL359" s="19" t="s">
        <v>564</v>
      </c>
      <c r="BM359" s="213" t="s">
        <v>573</v>
      </c>
    </row>
    <row r="360" s="2" customFormat="1">
      <c r="A360" s="40"/>
      <c r="B360" s="41"/>
      <c r="C360" s="42"/>
      <c r="D360" s="215" t="s">
        <v>135</v>
      </c>
      <c r="E360" s="42"/>
      <c r="F360" s="216" t="s">
        <v>572</v>
      </c>
      <c r="G360" s="42"/>
      <c r="H360" s="42"/>
      <c r="I360" s="217"/>
      <c r="J360" s="42"/>
      <c r="K360" s="42"/>
      <c r="L360" s="46"/>
      <c r="M360" s="218"/>
      <c r="N360" s="219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135</v>
      </c>
      <c r="AU360" s="19" t="s">
        <v>85</v>
      </c>
    </row>
    <row r="361" s="2" customFormat="1">
      <c r="A361" s="40"/>
      <c r="B361" s="41"/>
      <c r="C361" s="42"/>
      <c r="D361" s="220" t="s">
        <v>137</v>
      </c>
      <c r="E361" s="42"/>
      <c r="F361" s="221" t="s">
        <v>574</v>
      </c>
      <c r="G361" s="42"/>
      <c r="H361" s="42"/>
      <c r="I361" s="217"/>
      <c r="J361" s="42"/>
      <c r="K361" s="42"/>
      <c r="L361" s="46"/>
      <c r="M361" s="218"/>
      <c r="N361" s="219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137</v>
      </c>
      <c r="AU361" s="19" t="s">
        <v>85</v>
      </c>
    </row>
    <row r="362" s="13" customFormat="1">
      <c r="A362" s="13"/>
      <c r="B362" s="222"/>
      <c r="C362" s="223"/>
      <c r="D362" s="215" t="s">
        <v>139</v>
      </c>
      <c r="E362" s="224" t="s">
        <v>19</v>
      </c>
      <c r="F362" s="225" t="s">
        <v>575</v>
      </c>
      <c r="G362" s="223"/>
      <c r="H362" s="224" t="s">
        <v>19</v>
      </c>
      <c r="I362" s="226"/>
      <c r="J362" s="223"/>
      <c r="K362" s="223"/>
      <c r="L362" s="227"/>
      <c r="M362" s="228"/>
      <c r="N362" s="229"/>
      <c r="O362" s="229"/>
      <c r="P362" s="229"/>
      <c r="Q362" s="229"/>
      <c r="R362" s="229"/>
      <c r="S362" s="229"/>
      <c r="T362" s="23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1" t="s">
        <v>139</v>
      </c>
      <c r="AU362" s="231" t="s">
        <v>85</v>
      </c>
      <c r="AV362" s="13" t="s">
        <v>83</v>
      </c>
      <c r="AW362" s="13" t="s">
        <v>36</v>
      </c>
      <c r="AX362" s="13" t="s">
        <v>75</v>
      </c>
      <c r="AY362" s="231" t="s">
        <v>126</v>
      </c>
    </row>
    <row r="363" s="13" customFormat="1">
      <c r="A363" s="13"/>
      <c r="B363" s="222"/>
      <c r="C363" s="223"/>
      <c r="D363" s="215" t="s">
        <v>139</v>
      </c>
      <c r="E363" s="224" t="s">
        <v>19</v>
      </c>
      <c r="F363" s="225" t="s">
        <v>576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139</v>
      </c>
      <c r="AU363" s="231" t="s">
        <v>85</v>
      </c>
      <c r="AV363" s="13" t="s">
        <v>83</v>
      </c>
      <c r="AW363" s="13" t="s">
        <v>36</v>
      </c>
      <c r="AX363" s="13" t="s">
        <v>75</v>
      </c>
      <c r="AY363" s="231" t="s">
        <v>126</v>
      </c>
    </row>
    <row r="364" s="13" customFormat="1">
      <c r="A364" s="13"/>
      <c r="B364" s="222"/>
      <c r="C364" s="223"/>
      <c r="D364" s="215" t="s">
        <v>139</v>
      </c>
      <c r="E364" s="224" t="s">
        <v>19</v>
      </c>
      <c r="F364" s="225" t="s">
        <v>577</v>
      </c>
      <c r="G364" s="223"/>
      <c r="H364" s="224" t="s">
        <v>19</v>
      </c>
      <c r="I364" s="226"/>
      <c r="J364" s="223"/>
      <c r="K364" s="223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139</v>
      </c>
      <c r="AU364" s="231" t="s">
        <v>85</v>
      </c>
      <c r="AV364" s="13" t="s">
        <v>83</v>
      </c>
      <c r="AW364" s="13" t="s">
        <v>36</v>
      </c>
      <c r="AX364" s="13" t="s">
        <v>75</v>
      </c>
      <c r="AY364" s="231" t="s">
        <v>126</v>
      </c>
    </row>
    <row r="365" s="13" customFormat="1">
      <c r="A365" s="13"/>
      <c r="B365" s="222"/>
      <c r="C365" s="223"/>
      <c r="D365" s="215" t="s">
        <v>139</v>
      </c>
      <c r="E365" s="224" t="s">
        <v>19</v>
      </c>
      <c r="F365" s="225" t="s">
        <v>578</v>
      </c>
      <c r="G365" s="223"/>
      <c r="H365" s="224" t="s">
        <v>19</v>
      </c>
      <c r="I365" s="226"/>
      <c r="J365" s="223"/>
      <c r="K365" s="223"/>
      <c r="L365" s="227"/>
      <c r="M365" s="228"/>
      <c r="N365" s="229"/>
      <c r="O365" s="229"/>
      <c r="P365" s="229"/>
      <c r="Q365" s="229"/>
      <c r="R365" s="229"/>
      <c r="S365" s="229"/>
      <c r="T365" s="23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1" t="s">
        <v>139</v>
      </c>
      <c r="AU365" s="231" t="s">
        <v>85</v>
      </c>
      <c r="AV365" s="13" t="s">
        <v>83</v>
      </c>
      <c r="AW365" s="13" t="s">
        <v>36</v>
      </c>
      <c r="AX365" s="13" t="s">
        <v>75</v>
      </c>
      <c r="AY365" s="231" t="s">
        <v>126</v>
      </c>
    </row>
    <row r="366" s="13" customFormat="1">
      <c r="A366" s="13"/>
      <c r="B366" s="222"/>
      <c r="C366" s="223"/>
      <c r="D366" s="215" t="s">
        <v>139</v>
      </c>
      <c r="E366" s="224" t="s">
        <v>19</v>
      </c>
      <c r="F366" s="225" t="s">
        <v>579</v>
      </c>
      <c r="G366" s="223"/>
      <c r="H366" s="224" t="s">
        <v>19</v>
      </c>
      <c r="I366" s="226"/>
      <c r="J366" s="223"/>
      <c r="K366" s="223"/>
      <c r="L366" s="227"/>
      <c r="M366" s="228"/>
      <c r="N366" s="229"/>
      <c r="O366" s="229"/>
      <c r="P366" s="229"/>
      <c r="Q366" s="229"/>
      <c r="R366" s="229"/>
      <c r="S366" s="229"/>
      <c r="T366" s="230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1" t="s">
        <v>139</v>
      </c>
      <c r="AU366" s="231" t="s">
        <v>85</v>
      </c>
      <c r="AV366" s="13" t="s">
        <v>83</v>
      </c>
      <c r="AW366" s="13" t="s">
        <v>36</v>
      </c>
      <c r="AX366" s="13" t="s">
        <v>75</v>
      </c>
      <c r="AY366" s="231" t="s">
        <v>126</v>
      </c>
    </row>
    <row r="367" s="14" customFormat="1">
      <c r="A367" s="14"/>
      <c r="B367" s="232"/>
      <c r="C367" s="233"/>
      <c r="D367" s="215" t="s">
        <v>139</v>
      </c>
      <c r="E367" s="234" t="s">
        <v>19</v>
      </c>
      <c r="F367" s="235" t="s">
        <v>83</v>
      </c>
      <c r="G367" s="233"/>
      <c r="H367" s="236">
        <v>1</v>
      </c>
      <c r="I367" s="237"/>
      <c r="J367" s="233"/>
      <c r="K367" s="233"/>
      <c r="L367" s="238"/>
      <c r="M367" s="264"/>
      <c r="N367" s="265"/>
      <c r="O367" s="265"/>
      <c r="P367" s="265"/>
      <c r="Q367" s="265"/>
      <c r="R367" s="265"/>
      <c r="S367" s="265"/>
      <c r="T367" s="26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2" t="s">
        <v>139</v>
      </c>
      <c r="AU367" s="242" t="s">
        <v>85</v>
      </c>
      <c r="AV367" s="14" t="s">
        <v>85</v>
      </c>
      <c r="AW367" s="14" t="s">
        <v>36</v>
      </c>
      <c r="AX367" s="14" t="s">
        <v>83</v>
      </c>
      <c r="AY367" s="242" t="s">
        <v>126</v>
      </c>
    </row>
    <row r="368" s="2" customFormat="1" ht="6.96" customHeight="1">
      <c r="A368" s="40"/>
      <c r="B368" s="61"/>
      <c r="C368" s="62"/>
      <c r="D368" s="62"/>
      <c r="E368" s="62"/>
      <c r="F368" s="62"/>
      <c r="G368" s="62"/>
      <c r="H368" s="62"/>
      <c r="I368" s="62"/>
      <c r="J368" s="62"/>
      <c r="K368" s="62"/>
      <c r="L368" s="46"/>
      <c r="M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</row>
  </sheetData>
  <sheetProtection sheet="1" autoFilter="0" formatColumns="0" formatRows="0" objects="1" scenarios="1" spinCount="100000" saltValue="ifT2zHl6NsJvzV7SE2zwmw7eUW21Jbuy2vWL/NBUKw8OWC3bjGUhJxMZLJxvXP9qYG8+FzIvxHhtmV1oH2TFFw==" hashValue="DvBvze7TUtWDm6KGSfatdBRsP/L5Z8Z5oi08T9RCByCeSkPPe/8SN6bL9c1XFs45umfF31F80tAgIeK4ocAcgg==" algorithmName="SHA-512" password="CC35"/>
  <autoFilter ref="C96:K367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hyperlinks>
    <hyperlink ref="F102" r:id="rId1" display="https://podminky.urs.cz/item/CS_URS_2025_02/113106123"/>
    <hyperlink ref="F107" r:id="rId2" display="https://podminky.urs.cz/item/CS_URS_2025_02/121112003"/>
    <hyperlink ref="F112" r:id="rId3" display="https://podminky.urs.cz/item/CS_URS_2025_02/122111101"/>
    <hyperlink ref="F117" r:id="rId4" display="https://podminky.urs.cz/item/CS_URS_2025_02/123112101"/>
    <hyperlink ref="F122" r:id="rId5" display="https://podminky.urs.cz/item/CS_URS_2025_02/162211311"/>
    <hyperlink ref="F127" r:id="rId6" display="https://podminky.urs.cz/item/CS_URS_2025_02/162651112"/>
    <hyperlink ref="F130" r:id="rId7" display="https://podminky.urs.cz/item/CS_URS_2025_02/175111101"/>
    <hyperlink ref="F135" r:id="rId8" display="https://podminky.urs.cz/item/CS_URS_2025_02/175111201"/>
    <hyperlink ref="F141" r:id="rId9" display="https://podminky.urs.cz/item/CS_URS_2025_02/181411121"/>
    <hyperlink ref="F147" r:id="rId10" display="https://podminky.urs.cz/item/CS_URS_2025_02/181911102"/>
    <hyperlink ref="F153" r:id="rId11" display="https://podminky.urs.cz/item/CS_URS_2025_02/213311113"/>
    <hyperlink ref="F159" r:id="rId12" display="https://podminky.urs.cz/item/CS_URS_2025_02/273321511"/>
    <hyperlink ref="F164" r:id="rId13" display="https://podminky.urs.cz/item/CS_URS_2025_02/273325913"/>
    <hyperlink ref="F169" r:id="rId14" display="https://podminky.urs.cz/item/CS_URS_2025_02/273351121"/>
    <hyperlink ref="F175" r:id="rId15" display="https://podminky.urs.cz/item/CS_URS_2025_02/273351122"/>
    <hyperlink ref="F178" r:id="rId16" display="https://podminky.urs.cz/item/CS_URS_2025_02/273362021"/>
    <hyperlink ref="F184" r:id="rId17" display="https://podminky.urs.cz/item/CS_URS_2025_02/311113222"/>
    <hyperlink ref="F191" r:id="rId18" display="https://podminky.urs.cz/item/CS_URS_2025_02/411321414"/>
    <hyperlink ref="F196" r:id="rId19" display="https://podminky.urs.cz/item/CS_URS_2025_02/411351011"/>
    <hyperlink ref="F201" r:id="rId20" display="https://podminky.urs.cz/item/CS_URS_2025_02/411351012"/>
    <hyperlink ref="F204" r:id="rId21" display="https://podminky.urs.cz/item/CS_URS_2025_02/411354311"/>
    <hyperlink ref="F207" r:id="rId22" display="https://podminky.urs.cz/item/CS_URS_2025_02/411354312"/>
    <hyperlink ref="F210" r:id="rId23" display="https://podminky.urs.cz/item/CS_URS_2025_02/411362021"/>
    <hyperlink ref="F216" r:id="rId24" display="https://podminky.urs.cz/item/CS_URS_2025_02/596211110"/>
    <hyperlink ref="F222" r:id="rId25" display="https://podminky.urs.cz/item/CS_URS_2025_02/941211111"/>
    <hyperlink ref="F227" r:id="rId26" display="https://podminky.urs.cz/item/CS_URS_2025_02/941211211"/>
    <hyperlink ref="F231" r:id="rId27" display="https://podminky.urs.cz/item/CS_URS_2025_02/941211811"/>
    <hyperlink ref="F234" r:id="rId28" display="https://podminky.urs.cz/item/CS_URS_2025_02/949101111"/>
    <hyperlink ref="F237" r:id="rId29" display="https://podminky.urs.cz/item/CS_URS_2025_02/971033331"/>
    <hyperlink ref="F243" r:id="rId30" display="https://podminky.urs.cz/item/CS_URS_2025_02/998011008"/>
    <hyperlink ref="F248" r:id="rId31" display="https://podminky.urs.cz/item/CS_URS_2025_02/711411001"/>
    <hyperlink ref="F256" r:id="rId32" display="https://podminky.urs.cz/item/CS_URS_2025_02/711441559"/>
    <hyperlink ref="F264" r:id="rId33" display="https://podminky.urs.cz/item/CS_URS_2025_02/998711101"/>
    <hyperlink ref="F314" r:id="rId34" display="https://podminky.urs.cz/item/CS_URS_2025_02/764212632"/>
    <hyperlink ref="F318" r:id="rId35" display="https://podminky.urs.cz/item/CS_URS_2025_02/764212661"/>
    <hyperlink ref="F323" r:id="rId36" display="https://podminky.urs.cz/item/CS_URS_2025_02/998764101"/>
    <hyperlink ref="F327" r:id="rId37" display="https://podminky.urs.cz/item/CS_URS_2025_02/767995112"/>
    <hyperlink ref="F332" r:id="rId38" display="https://podminky.urs.cz/item/CS_URS_2025_02/998767101"/>
    <hyperlink ref="F336" r:id="rId39" display="https://podminky.urs.cz/item/CS_URS_2025_02/784111001"/>
    <hyperlink ref="F343" r:id="rId40" display="https://podminky.urs.cz/item/CS_URS_2025_02/784181101"/>
    <hyperlink ref="F346" r:id="rId41" display="https://podminky.urs.cz/item/CS_URS_2025_02/784211111"/>
    <hyperlink ref="F355" r:id="rId42" display="https://podminky.urs.cz/item/CS_URS_2025_01/013244000"/>
    <hyperlink ref="F361" r:id="rId43" display="https://podminky.urs.cz/item/CS_URS_2025_01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580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581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582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583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584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585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586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587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588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589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590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591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592</v>
      </c>
      <c r="F19" s="278" t="s">
        <v>593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594</v>
      </c>
      <c r="F20" s="278" t="s">
        <v>595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596</v>
      </c>
      <c r="F21" s="278" t="s">
        <v>597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598</v>
      </c>
      <c r="F22" s="278" t="s">
        <v>599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600</v>
      </c>
      <c r="F23" s="278" t="s">
        <v>601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602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603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604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605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606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607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608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609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610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112</v>
      </c>
      <c r="F36" s="278"/>
      <c r="G36" s="278" t="s">
        <v>611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612</v>
      </c>
      <c r="F37" s="278"/>
      <c r="G37" s="278" t="s">
        <v>613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56</v>
      </c>
      <c r="F38" s="278"/>
      <c r="G38" s="278" t="s">
        <v>614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57</v>
      </c>
      <c r="F39" s="278"/>
      <c r="G39" s="278" t="s">
        <v>615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113</v>
      </c>
      <c r="F40" s="278"/>
      <c r="G40" s="278" t="s">
        <v>616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114</v>
      </c>
      <c r="F41" s="278"/>
      <c r="G41" s="278" t="s">
        <v>617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618</v>
      </c>
      <c r="F42" s="278"/>
      <c r="G42" s="278" t="s">
        <v>619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620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621</v>
      </c>
      <c r="F44" s="278"/>
      <c r="G44" s="278" t="s">
        <v>622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116</v>
      </c>
      <c r="F45" s="278"/>
      <c r="G45" s="278" t="s">
        <v>623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624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625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626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627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628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629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630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631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632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633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634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635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636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637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638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639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640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641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642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643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644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645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646</v>
      </c>
      <c r="D76" s="296"/>
      <c r="E76" s="296"/>
      <c r="F76" s="296" t="s">
        <v>647</v>
      </c>
      <c r="G76" s="297"/>
      <c r="H76" s="296" t="s">
        <v>57</v>
      </c>
      <c r="I76" s="296" t="s">
        <v>60</v>
      </c>
      <c r="J76" s="296" t="s">
        <v>648</v>
      </c>
      <c r="K76" s="295"/>
    </row>
    <row r="77" s="1" customFormat="1" ht="17.25" customHeight="1">
      <c r="B77" s="293"/>
      <c r="C77" s="298" t="s">
        <v>649</v>
      </c>
      <c r="D77" s="298"/>
      <c r="E77" s="298"/>
      <c r="F77" s="299" t="s">
        <v>650</v>
      </c>
      <c r="G77" s="300"/>
      <c r="H77" s="298"/>
      <c r="I77" s="298"/>
      <c r="J77" s="298" t="s">
        <v>651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56</v>
      </c>
      <c r="D79" s="303"/>
      <c r="E79" s="303"/>
      <c r="F79" s="304" t="s">
        <v>652</v>
      </c>
      <c r="G79" s="305"/>
      <c r="H79" s="281" t="s">
        <v>653</v>
      </c>
      <c r="I79" s="281" t="s">
        <v>654</v>
      </c>
      <c r="J79" s="281">
        <v>20</v>
      </c>
      <c r="K79" s="295"/>
    </row>
    <row r="80" s="1" customFormat="1" ht="15" customHeight="1">
      <c r="B80" s="293"/>
      <c r="C80" s="281" t="s">
        <v>655</v>
      </c>
      <c r="D80" s="281"/>
      <c r="E80" s="281"/>
      <c r="F80" s="304" t="s">
        <v>652</v>
      </c>
      <c r="G80" s="305"/>
      <c r="H80" s="281" t="s">
        <v>656</v>
      </c>
      <c r="I80" s="281" t="s">
        <v>654</v>
      </c>
      <c r="J80" s="281">
        <v>120</v>
      </c>
      <c r="K80" s="295"/>
    </row>
    <row r="81" s="1" customFormat="1" ht="15" customHeight="1">
      <c r="B81" s="306"/>
      <c r="C81" s="281" t="s">
        <v>657</v>
      </c>
      <c r="D81" s="281"/>
      <c r="E81" s="281"/>
      <c r="F81" s="304" t="s">
        <v>658</v>
      </c>
      <c r="G81" s="305"/>
      <c r="H81" s="281" t="s">
        <v>659</v>
      </c>
      <c r="I81" s="281" t="s">
        <v>654</v>
      </c>
      <c r="J81" s="281">
        <v>50</v>
      </c>
      <c r="K81" s="295"/>
    </row>
    <row r="82" s="1" customFormat="1" ht="15" customHeight="1">
      <c r="B82" s="306"/>
      <c r="C82" s="281" t="s">
        <v>660</v>
      </c>
      <c r="D82" s="281"/>
      <c r="E82" s="281"/>
      <c r="F82" s="304" t="s">
        <v>652</v>
      </c>
      <c r="G82" s="305"/>
      <c r="H82" s="281" t="s">
        <v>661</v>
      </c>
      <c r="I82" s="281" t="s">
        <v>662</v>
      </c>
      <c r="J82" s="281"/>
      <c r="K82" s="295"/>
    </row>
    <row r="83" s="1" customFormat="1" ht="15" customHeight="1">
      <c r="B83" s="306"/>
      <c r="C83" s="307" t="s">
        <v>663</v>
      </c>
      <c r="D83" s="307"/>
      <c r="E83" s="307"/>
      <c r="F83" s="308" t="s">
        <v>658</v>
      </c>
      <c r="G83" s="307"/>
      <c r="H83" s="307" t="s">
        <v>664</v>
      </c>
      <c r="I83" s="307" t="s">
        <v>654</v>
      </c>
      <c r="J83" s="307">
        <v>15</v>
      </c>
      <c r="K83" s="295"/>
    </row>
    <row r="84" s="1" customFormat="1" ht="15" customHeight="1">
      <c r="B84" s="306"/>
      <c r="C84" s="307" t="s">
        <v>665</v>
      </c>
      <c r="D84" s="307"/>
      <c r="E84" s="307"/>
      <c r="F84" s="308" t="s">
        <v>658</v>
      </c>
      <c r="G84" s="307"/>
      <c r="H84" s="307" t="s">
        <v>666</v>
      </c>
      <c r="I84" s="307" t="s">
        <v>654</v>
      </c>
      <c r="J84" s="307">
        <v>15</v>
      </c>
      <c r="K84" s="295"/>
    </row>
    <row r="85" s="1" customFormat="1" ht="15" customHeight="1">
      <c r="B85" s="306"/>
      <c r="C85" s="307" t="s">
        <v>667</v>
      </c>
      <c r="D85" s="307"/>
      <c r="E85" s="307"/>
      <c r="F85" s="308" t="s">
        <v>658</v>
      </c>
      <c r="G85" s="307"/>
      <c r="H85" s="307" t="s">
        <v>668</v>
      </c>
      <c r="I85" s="307" t="s">
        <v>654</v>
      </c>
      <c r="J85" s="307">
        <v>20</v>
      </c>
      <c r="K85" s="295"/>
    </row>
    <row r="86" s="1" customFormat="1" ht="15" customHeight="1">
      <c r="B86" s="306"/>
      <c r="C86" s="307" t="s">
        <v>669</v>
      </c>
      <c r="D86" s="307"/>
      <c r="E86" s="307"/>
      <c r="F86" s="308" t="s">
        <v>658</v>
      </c>
      <c r="G86" s="307"/>
      <c r="H86" s="307" t="s">
        <v>670</v>
      </c>
      <c r="I86" s="307" t="s">
        <v>654</v>
      </c>
      <c r="J86" s="307">
        <v>20</v>
      </c>
      <c r="K86" s="295"/>
    </row>
    <row r="87" s="1" customFormat="1" ht="15" customHeight="1">
      <c r="B87" s="306"/>
      <c r="C87" s="281" t="s">
        <v>671</v>
      </c>
      <c r="D87" s="281"/>
      <c r="E87" s="281"/>
      <c r="F87" s="304" t="s">
        <v>658</v>
      </c>
      <c r="G87" s="305"/>
      <c r="H87" s="281" t="s">
        <v>672</v>
      </c>
      <c r="I87" s="281" t="s">
        <v>654</v>
      </c>
      <c r="J87" s="281">
        <v>50</v>
      </c>
      <c r="K87" s="295"/>
    </row>
    <row r="88" s="1" customFormat="1" ht="15" customHeight="1">
      <c r="B88" s="306"/>
      <c r="C88" s="281" t="s">
        <v>673</v>
      </c>
      <c r="D88" s="281"/>
      <c r="E88" s="281"/>
      <c r="F88" s="304" t="s">
        <v>658</v>
      </c>
      <c r="G88" s="305"/>
      <c r="H88" s="281" t="s">
        <v>674</v>
      </c>
      <c r="I88" s="281" t="s">
        <v>654</v>
      </c>
      <c r="J88" s="281">
        <v>20</v>
      </c>
      <c r="K88" s="295"/>
    </row>
    <row r="89" s="1" customFormat="1" ht="15" customHeight="1">
      <c r="B89" s="306"/>
      <c r="C89" s="281" t="s">
        <v>675</v>
      </c>
      <c r="D89" s="281"/>
      <c r="E89" s="281"/>
      <c r="F89" s="304" t="s">
        <v>658</v>
      </c>
      <c r="G89" s="305"/>
      <c r="H89" s="281" t="s">
        <v>676</v>
      </c>
      <c r="I89" s="281" t="s">
        <v>654</v>
      </c>
      <c r="J89" s="281">
        <v>20</v>
      </c>
      <c r="K89" s="295"/>
    </row>
    <row r="90" s="1" customFormat="1" ht="15" customHeight="1">
      <c r="B90" s="306"/>
      <c r="C90" s="281" t="s">
        <v>677</v>
      </c>
      <c r="D90" s="281"/>
      <c r="E90" s="281"/>
      <c r="F90" s="304" t="s">
        <v>658</v>
      </c>
      <c r="G90" s="305"/>
      <c r="H90" s="281" t="s">
        <v>678</v>
      </c>
      <c r="I90" s="281" t="s">
        <v>654</v>
      </c>
      <c r="J90" s="281">
        <v>50</v>
      </c>
      <c r="K90" s="295"/>
    </row>
    <row r="91" s="1" customFormat="1" ht="15" customHeight="1">
      <c r="B91" s="306"/>
      <c r="C91" s="281" t="s">
        <v>679</v>
      </c>
      <c r="D91" s="281"/>
      <c r="E91" s="281"/>
      <c r="F91" s="304" t="s">
        <v>658</v>
      </c>
      <c r="G91" s="305"/>
      <c r="H91" s="281" t="s">
        <v>679</v>
      </c>
      <c r="I91" s="281" t="s">
        <v>654</v>
      </c>
      <c r="J91" s="281">
        <v>50</v>
      </c>
      <c r="K91" s="295"/>
    </row>
    <row r="92" s="1" customFormat="1" ht="15" customHeight="1">
      <c r="B92" s="306"/>
      <c r="C92" s="281" t="s">
        <v>680</v>
      </c>
      <c r="D92" s="281"/>
      <c r="E92" s="281"/>
      <c r="F92" s="304" t="s">
        <v>658</v>
      </c>
      <c r="G92" s="305"/>
      <c r="H92" s="281" t="s">
        <v>681</v>
      </c>
      <c r="I92" s="281" t="s">
        <v>654</v>
      </c>
      <c r="J92" s="281">
        <v>255</v>
      </c>
      <c r="K92" s="295"/>
    </row>
    <row r="93" s="1" customFormat="1" ht="15" customHeight="1">
      <c r="B93" s="306"/>
      <c r="C93" s="281" t="s">
        <v>682</v>
      </c>
      <c r="D93" s="281"/>
      <c r="E93" s="281"/>
      <c r="F93" s="304" t="s">
        <v>652</v>
      </c>
      <c r="G93" s="305"/>
      <c r="H93" s="281" t="s">
        <v>683</v>
      </c>
      <c r="I93" s="281" t="s">
        <v>684</v>
      </c>
      <c r="J93" s="281"/>
      <c r="K93" s="295"/>
    </row>
    <row r="94" s="1" customFormat="1" ht="15" customHeight="1">
      <c r="B94" s="306"/>
      <c r="C94" s="281" t="s">
        <v>685</v>
      </c>
      <c r="D94" s="281"/>
      <c r="E94" s="281"/>
      <c r="F94" s="304" t="s">
        <v>652</v>
      </c>
      <c r="G94" s="305"/>
      <c r="H94" s="281" t="s">
        <v>686</v>
      </c>
      <c r="I94" s="281" t="s">
        <v>687</v>
      </c>
      <c r="J94" s="281"/>
      <c r="K94" s="295"/>
    </row>
    <row r="95" s="1" customFormat="1" ht="15" customHeight="1">
      <c r="B95" s="306"/>
      <c r="C95" s="281" t="s">
        <v>688</v>
      </c>
      <c r="D95" s="281"/>
      <c r="E95" s="281"/>
      <c r="F95" s="304" t="s">
        <v>652</v>
      </c>
      <c r="G95" s="305"/>
      <c r="H95" s="281" t="s">
        <v>688</v>
      </c>
      <c r="I95" s="281" t="s">
        <v>687</v>
      </c>
      <c r="J95" s="281"/>
      <c r="K95" s="295"/>
    </row>
    <row r="96" s="1" customFormat="1" ht="15" customHeight="1">
      <c r="B96" s="306"/>
      <c r="C96" s="281" t="s">
        <v>41</v>
      </c>
      <c r="D96" s="281"/>
      <c r="E96" s="281"/>
      <c r="F96" s="304" t="s">
        <v>652</v>
      </c>
      <c r="G96" s="305"/>
      <c r="H96" s="281" t="s">
        <v>689</v>
      </c>
      <c r="I96" s="281" t="s">
        <v>687</v>
      </c>
      <c r="J96" s="281"/>
      <c r="K96" s="295"/>
    </row>
    <row r="97" s="1" customFormat="1" ht="15" customHeight="1">
      <c r="B97" s="306"/>
      <c r="C97" s="281" t="s">
        <v>51</v>
      </c>
      <c r="D97" s="281"/>
      <c r="E97" s="281"/>
      <c r="F97" s="304" t="s">
        <v>652</v>
      </c>
      <c r="G97" s="305"/>
      <c r="H97" s="281" t="s">
        <v>690</v>
      </c>
      <c r="I97" s="281" t="s">
        <v>687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691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646</v>
      </c>
      <c r="D103" s="296"/>
      <c r="E103" s="296"/>
      <c r="F103" s="296" t="s">
        <v>647</v>
      </c>
      <c r="G103" s="297"/>
      <c r="H103" s="296" t="s">
        <v>57</v>
      </c>
      <c r="I103" s="296" t="s">
        <v>60</v>
      </c>
      <c r="J103" s="296" t="s">
        <v>648</v>
      </c>
      <c r="K103" s="295"/>
    </row>
    <row r="104" s="1" customFormat="1" ht="17.25" customHeight="1">
      <c r="B104" s="293"/>
      <c r="C104" s="298" t="s">
        <v>649</v>
      </c>
      <c r="D104" s="298"/>
      <c r="E104" s="298"/>
      <c r="F104" s="299" t="s">
        <v>650</v>
      </c>
      <c r="G104" s="300"/>
      <c r="H104" s="298"/>
      <c r="I104" s="298"/>
      <c r="J104" s="298" t="s">
        <v>651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56</v>
      </c>
      <c r="D106" s="303"/>
      <c r="E106" s="303"/>
      <c r="F106" s="304" t="s">
        <v>652</v>
      </c>
      <c r="G106" s="281"/>
      <c r="H106" s="281" t="s">
        <v>692</v>
      </c>
      <c r="I106" s="281" t="s">
        <v>654</v>
      </c>
      <c r="J106" s="281">
        <v>20</v>
      </c>
      <c r="K106" s="295"/>
    </row>
    <row r="107" s="1" customFormat="1" ht="15" customHeight="1">
      <c r="B107" s="293"/>
      <c r="C107" s="281" t="s">
        <v>655</v>
      </c>
      <c r="D107" s="281"/>
      <c r="E107" s="281"/>
      <c r="F107" s="304" t="s">
        <v>652</v>
      </c>
      <c r="G107" s="281"/>
      <c r="H107" s="281" t="s">
        <v>692</v>
      </c>
      <c r="I107" s="281" t="s">
        <v>654</v>
      </c>
      <c r="J107" s="281">
        <v>120</v>
      </c>
      <c r="K107" s="295"/>
    </row>
    <row r="108" s="1" customFormat="1" ht="15" customHeight="1">
      <c r="B108" s="306"/>
      <c r="C108" s="281" t="s">
        <v>657</v>
      </c>
      <c r="D108" s="281"/>
      <c r="E108" s="281"/>
      <c r="F108" s="304" t="s">
        <v>658</v>
      </c>
      <c r="G108" s="281"/>
      <c r="H108" s="281" t="s">
        <v>692</v>
      </c>
      <c r="I108" s="281" t="s">
        <v>654</v>
      </c>
      <c r="J108" s="281">
        <v>50</v>
      </c>
      <c r="K108" s="295"/>
    </row>
    <row r="109" s="1" customFormat="1" ht="15" customHeight="1">
      <c r="B109" s="306"/>
      <c r="C109" s="281" t="s">
        <v>660</v>
      </c>
      <c r="D109" s="281"/>
      <c r="E109" s="281"/>
      <c r="F109" s="304" t="s">
        <v>652</v>
      </c>
      <c r="G109" s="281"/>
      <c r="H109" s="281" t="s">
        <v>692</v>
      </c>
      <c r="I109" s="281" t="s">
        <v>662</v>
      </c>
      <c r="J109" s="281"/>
      <c r="K109" s="295"/>
    </row>
    <row r="110" s="1" customFormat="1" ht="15" customHeight="1">
      <c r="B110" s="306"/>
      <c r="C110" s="281" t="s">
        <v>671</v>
      </c>
      <c r="D110" s="281"/>
      <c r="E110" s="281"/>
      <c r="F110" s="304" t="s">
        <v>658</v>
      </c>
      <c r="G110" s="281"/>
      <c r="H110" s="281" t="s">
        <v>692</v>
      </c>
      <c r="I110" s="281" t="s">
        <v>654</v>
      </c>
      <c r="J110" s="281">
        <v>50</v>
      </c>
      <c r="K110" s="295"/>
    </row>
    <row r="111" s="1" customFormat="1" ht="15" customHeight="1">
      <c r="B111" s="306"/>
      <c r="C111" s="281" t="s">
        <v>679</v>
      </c>
      <c r="D111" s="281"/>
      <c r="E111" s="281"/>
      <c r="F111" s="304" t="s">
        <v>658</v>
      </c>
      <c r="G111" s="281"/>
      <c r="H111" s="281" t="s">
        <v>692</v>
      </c>
      <c r="I111" s="281" t="s">
        <v>654</v>
      </c>
      <c r="J111" s="281">
        <v>50</v>
      </c>
      <c r="K111" s="295"/>
    </row>
    <row r="112" s="1" customFormat="1" ht="15" customHeight="1">
      <c r="B112" s="306"/>
      <c r="C112" s="281" t="s">
        <v>677</v>
      </c>
      <c r="D112" s="281"/>
      <c r="E112" s="281"/>
      <c r="F112" s="304" t="s">
        <v>658</v>
      </c>
      <c r="G112" s="281"/>
      <c r="H112" s="281" t="s">
        <v>692</v>
      </c>
      <c r="I112" s="281" t="s">
        <v>654</v>
      </c>
      <c r="J112" s="281">
        <v>50</v>
      </c>
      <c r="K112" s="295"/>
    </row>
    <row r="113" s="1" customFormat="1" ht="15" customHeight="1">
      <c r="B113" s="306"/>
      <c r="C113" s="281" t="s">
        <v>56</v>
      </c>
      <c r="D113" s="281"/>
      <c r="E113" s="281"/>
      <c r="F113" s="304" t="s">
        <v>652</v>
      </c>
      <c r="G113" s="281"/>
      <c r="H113" s="281" t="s">
        <v>693</v>
      </c>
      <c r="I113" s="281" t="s">
        <v>654</v>
      </c>
      <c r="J113" s="281">
        <v>20</v>
      </c>
      <c r="K113" s="295"/>
    </row>
    <row r="114" s="1" customFormat="1" ht="15" customHeight="1">
      <c r="B114" s="306"/>
      <c r="C114" s="281" t="s">
        <v>694</v>
      </c>
      <c r="D114" s="281"/>
      <c r="E114" s="281"/>
      <c r="F114" s="304" t="s">
        <v>652</v>
      </c>
      <c r="G114" s="281"/>
      <c r="H114" s="281" t="s">
        <v>695</v>
      </c>
      <c r="I114" s="281" t="s">
        <v>654</v>
      </c>
      <c r="J114" s="281">
        <v>120</v>
      </c>
      <c r="K114" s="295"/>
    </row>
    <row r="115" s="1" customFormat="1" ht="15" customHeight="1">
      <c r="B115" s="306"/>
      <c r="C115" s="281" t="s">
        <v>41</v>
      </c>
      <c r="D115" s="281"/>
      <c r="E115" s="281"/>
      <c r="F115" s="304" t="s">
        <v>652</v>
      </c>
      <c r="G115" s="281"/>
      <c r="H115" s="281" t="s">
        <v>696</v>
      </c>
      <c r="I115" s="281" t="s">
        <v>687</v>
      </c>
      <c r="J115" s="281"/>
      <c r="K115" s="295"/>
    </row>
    <row r="116" s="1" customFormat="1" ht="15" customHeight="1">
      <c r="B116" s="306"/>
      <c r="C116" s="281" t="s">
        <v>51</v>
      </c>
      <c r="D116" s="281"/>
      <c r="E116" s="281"/>
      <c r="F116" s="304" t="s">
        <v>652</v>
      </c>
      <c r="G116" s="281"/>
      <c r="H116" s="281" t="s">
        <v>697</v>
      </c>
      <c r="I116" s="281" t="s">
        <v>687</v>
      </c>
      <c r="J116" s="281"/>
      <c r="K116" s="295"/>
    </row>
    <row r="117" s="1" customFormat="1" ht="15" customHeight="1">
      <c r="B117" s="306"/>
      <c r="C117" s="281" t="s">
        <v>60</v>
      </c>
      <c r="D117" s="281"/>
      <c r="E117" s="281"/>
      <c r="F117" s="304" t="s">
        <v>652</v>
      </c>
      <c r="G117" s="281"/>
      <c r="H117" s="281" t="s">
        <v>698</v>
      </c>
      <c r="I117" s="281" t="s">
        <v>699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700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646</v>
      </c>
      <c r="D123" s="296"/>
      <c r="E123" s="296"/>
      <c r="F123" s="296" t="s">
        <v>647</v>
      </c>
      <c r="G123" s="297"/>
      <c r="H123" s="296" t="s">
        <v>57</v>
      </c>
      <c r="I123" s="296" t="s">
        <v>60</v>
      </c>
      <c r="J123" s="296" t="s">
        <v>648</v>
      </c>
      <c r="K123" s="325"/>
    </row>
    <row r="124" s="1" customFormat="1" ht="17.25" customHeight="1">
      <c r="B124" s="324"/>
      <c r="C124" s="298" t="s">
        <v>649</v>
      </c>
      <c r="D124" s="298"/>
      <c r="E124" s="298"/>
      <c r="F124" s="299" t="s">
        <v>650</v>
      </c>
      <c r="G124" s="300"/>
      <c r="H124" s="298"/>
      <c r="I124" s="298"/>
      <c r="J124" s="298" t="s">
        <v>651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655</v>
      </c>
      <c r="D126" s="303"/>
      <c r="E126" s="303"/>
      <c r="F126" s="304" t="s">
        <v>652</v>
      </c>
      <c r="G126" s="281"/>
      <c r="H126" s="281" t="s">
        <v>692</v>
      </c>
      <c r="I126" s="281" t="s">
        <v>654</v>
      </c>
      <c r="J126" s="281">
        <v>120</v>
      </c>
      <c r="K126" s="329"/>
    </row>
    <row r="127" s="1" customFormat="1" ht="15" customHeight="1">
      <c r="B127" s="326"/>
      <c r="C127" s="281" t="s">
        <v>701</v>
      </c>
      <c r="D127" s="281"/>
      <c r="E127" s="281"/>
      <c r="F127" s="304" t="s">
        <v>652</v>
      </c>
      <c r="G127" s="281"/>
      <c r="H127" s="281" t="s">
        <v>702</v>
      </c>
      <c r="I127" s="281" t="s">
        <v>654</v>
      </c>
      <c r="J127" s="281" t="s">
        <v>703</v>
      </c>
      <c r="K127" s="329"/>
    </row>
    <row r="128" s="1" customFormat="1" ht="15" customHeight="1">
      <c r="B128" s="326"/>
      <c r="C128" s="281" t="s">
        <v>600</v>
      </c>
      <c r="D128" s="281"/>
      <c r="E128" s="281"/>
      <c r="F128" s="304" t="s">
        <v>652</v>
      </c>
      <c r="G128" s="281"/>
      <c r="H128" s="281" t="s">
        <v>704</v>
      </c>
      <c r="I128" s="281" t="s">
        <v>654</v>
      </c>
      <c r="J128" s="281" t="s">
        <v>703</v>
      </c>
      <c r="K128" s="329"/>
    </row>
    <row r="129" s="1" customFormat="1" ht="15" customHeight="1">
      <c r="B129" s="326"/>
      <c r="C129" s="281" t="s">
        <v>663</v>
      </c>
      <c r="D129" s="281"/>
      <c r="E129" s="281"/>
      <c r="F129" s="304" t="s">
        <v>658</v>
      </c>
      <c r="G129" s="281"/>
      <c r="H129" s="281" t="s">
        <v>664</v>
      </c>
      <c r="I129" s="281" t="s">
        <v>654</v>
      </c>
      <c r="J129" s="281">
        <v>15</v>
      </c>
      <c r="K129" s="329"/>
    </row>
    <row r="130" s="1" customFormat="1" ht="15" customHeight="1">
      <c r="B130" s="326"/>
      <c r="C130" s="307" t="s">
        <v>665</v>
      </c>
      <c r="D130" s="307"/>
      <c r="E130" s="307"/>
      <c r="F130" s="308" t="s">
        <v>658</v>
      </c>
      <c r="G130" s="307"/>
      <c r="H130" s="307" t="s">
        <v>666</v>
      </c>
      <c r="I130" s="307" t="s">
        <v>654</v>
      </c>
      <c r="J130" s="307">
        <v>15</v>
      </c>
      <c r="K130" s="329"/>
    </row>
    <row r="131" s="1" customFormat="1" ht="15" customHeight="1">
      <c r="B131" s="326"/>
      <c r="C131" s="307" t="s">
        <v>667</v>
      </c>
      <c r="D131" s="307"/>
      <c r="E131" s="307"/>
      <c r="F131" s="308" t="s">
        <v>658</v>
      </c>
      <c r="G131" s="307"/>
      <c r="H131" s="307" t="s">
        <v>668</v>
      </c>
      <c r="I131" s="307" t="s">
        <v>654</v>
      </c>
      <c r="J131" s="307">
        <v>20</v>
      </c>
      <c r="K131" s="329"/>
    </row>
    <row r="132" s="1" customFormat="1" ht="15" customHeight="1">
      <c r="B132" s="326"/>
      <c r="C132" s="307" t="s">
        <v>669</v>
      </c>
      <c r="D132" s="307"/>
      <c r="E132" s="307"/>
      <c r="F132" s="308" t="s">
        <v>658</v>
      </c>
      <c r="G132" s="307"/>
      <c r="H132" s="307" t="s">
        <v>670</v>
      </c>
      <c r="I132" s="307" t="s">
        <v>654</v>
      </c>
      <c r="J132" s="307">
        <v>20</v>
      </c>
      <c r="K132" s="329"/>
    </row>
    <row r="133" s="1" customFormat="1" ht="15" customHeight="1">
      <c r="B133" s="326"/>
      <c r="C133" s="281" t="s">
        <v>657</v>
      </c>
      <c r="D133" s="281"/>
      <c r="E133" s="281"/>
      <c r="F133" s="304" t="s">
        <v>658</v>
      </c>
      <c r="G133" s="281"/>
      <c r="H133" s="281" t="s">
        <v>692</v>
      </c>
      <c r="I133" s="281" t="s">
        <v>654</v>
      </c>
      <c r="J133" s="281">
        <v>50</v>
      </c>
      <c r="K133" s="329"/>
    </row>
    <row r="134" s="1" customFormat="1" ht="15" customHeight="1">
      <c r="B134" s="326"/>
      <c r="C134" s="281" t="s">
        <v>671</v>
      </c>
      <c r="D134" s="281"/>
      <c r="E134" s="281"/>
      <c r="F134" s="304" t="s">
        <v>658</v>
      </c>
      <c r="G134" s="281"/>
      <c r="H134" s="281" t="s">
        <v>692</v>
      </c>
      <c r="I134" s="281" t="s">
        <v>654</v>
      </c>
      <c r="J134" s="281">
        <v>50</v>
      </c>
      <c r="K134" s="329"/>
    </row>
    <row r="135" s="1" customFormat="1" ht="15" customHeight="1">
      <c r="B135" s="326"/>
      <c r="C135" s="281" t="s">
        <v>677</v>
      </c>
      <c r="D135" s="281"/>
      <c r="E135" s="281"/>
      <c r="F135" s="304" t="s">
        <v>658</v>
      </c>
      <c r="G135" s="281"/>
      <c r="H135" s="281" t="s">
        <v>692</v>
      </c>
      <c r="I135" s="281" t="s">
        <v>654</v>
      </c>
      <c r="J135" s="281">
        <v>50</v>
      </c>
      <c r="K135" s="329"/>
    </row>
    <row r="136" s="1" customFormat="1" ht="15" customHeight="1">
      <c r="B136" s="326"/>
      <c r="C136" s="281" t="s">
        <v>679</v>
      </c>
      <c r="D136" s="281"/>
      <c r="E136" s="281"/>
      <c r="F136" s="304" t="s">
        <v>658</v>
      </c>
      <c r="G136" s="281"/>
      <c r="H136" s="281" t="s">
        <v>692</v>
      </c>
      <c r="I136" s="281" t="s">
        <v>654</v>
      </c>
      <c r="J136" s="281">
        <v>50</v>
      </c>
      <c r="K136" s="329"/>
    </row>
    <row r="137" s="1" customFormat="1" ht="15" customHeight="1">
      <c r="B137" s="326"/>
      <c r="C137" s="281" t="s">
        <v>680</v>
      </c>
      <c r="D137" s="281"/>
      <c r="E137" s="281"/>
      <c r="F137" s="304" t="s">
        <v>658</v>
      </c>
      <c r="G137" s="281"/>
      <c r="H137" s="281" t="s">
        <v>705</v>
      </c>
      <c r="I137" s="281" t="s">
        <v>654</v>
      </c>
      <c r="J137" s="281">
        <v>255</v>
      </c>
      <c r="K137" s="329"/>
    </row>
    <row r="138" s="1" customFormat="1" ht="15" customHeight="1">
      <c r="B138" s="326"/>
      <c r="C138" s="281" t="s">
        <v>682</v>
      </c>
      <c r="D138" s="281"/>
      <c r="E138" s="281"/>
      <c r="F138" s="304" t="s">
        <v>652</v>
      </c>
      <c r="G138" s="281"/>
      <c r="H138" s="281" t="s">
        <v>706</v>
      </c>
      <c r="I138" s="281" t="s">
        <v>684</v>
      </c>
      <c r="J138" s="281"/>
      <c r="K138" s="329"/>
    </row>
    <row r="139" s="1" customFormat="1" ht="15" customHeight="1">
      <c r="B139" s="326"/>
      <c r="C139" s="281" t="s">
        <v>685</v>
      </c>
      <c r="D139" s="281"/>
      <c r="E139" s="281"/>
      <c r="F139" s="304" t="s">
        <v>652</v>
      </c>
      <c r="G139" s="281"/>
      <c r="H139" s="281" t="s">
        <v>707</v>
      </c>
      <c r="I139" s="281" t="s">
        <v>687</v>
      </c>
      <c r="J139" s="281"/>
      <c r="K139" s="329"/>
    </row>
    <row r="140" s="1" customFormat="1" ht="15" customHeight="1">
      <c r="B140" s="326"/>
      <c r="C140" s="281" t="s">
        <v>688</v>
      </c>
      <c r="D140" s="281"/>
      <c r="E140" s="281"/>
      <c r="F140" s="304" t="s">
        <v>652</v>
      </c>
      <c r="G140" s="281"/>
      <c r="H140" s="281" t="s">
        <v>688</v>
      </c>
      <c r="I140" s="281" t="s">
        <v>687</v>
      </c>
      <c r="J140" s="281"/>
      <c r="K140" s="329"/>
    </row>
    <row r="141" s="1" customFormat="1" ht="15" customHeight="1">
      <c r="B141" s="326"/>
      <c r="C141" s="281" t="s">
        <v>41</v>
      </c>
      <c r="D141" s="281"/>
      <c r="E141" s="281"/>
      <c r="F141" s="304" t="s">
        <v>652</v>
      </c>
      <c r="G141" s="281"/>
      <c r="H141" s="281" t="s">
        <v>708</v>
      </c>
      <c r="I141" s="281" t="s">
        <v>687</v>
      </c>
      <c r="J141" s="281"/>
      <c r="K141" s="329"/>
    </row>
    <row r="142" s="1" customFormat="1" ht="15" customHeight="1">
      <c r="B142" s="326"/>
      <c r="C142" s="281" t="s">
        <v>709</v>
      </c>
      <c r="D142" s="281"/>
      <c r="E142" s="281"/>
      <c r="F142" s="304" t="s">
        <v>652</v>
      </c>
      <c r="G142" s="281"/>
      <c r="H142" s="281" t="s">
        <v>710</v>
      </c>
      <c r="I142" s="281" t="s">
        <v>687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711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646</v>
      </c>
      <c r="D148" s="296"/>
      <c r="E148" s="296"/>
      <c r="F148" s="296" t="s">
        <v>647</v>
      </c>
      <c r="G148" s="297"/>
      <c r="H148" s="296" t="s">
        <v>57</v>
      </c>
      <c r="I148" s="296" t="s">
        <v>60</v>
      </c>
      <c r="J148" s="296" t="s">
        <v>648</v>
      </c>
      <c r="K148" s="295"/>
    </row>
    <row r="149" s="1" customFormat="1" ht="17.25" customHeight="1">
      <c r="B149" s="293"/>
      <c r="C149" s="298" t="s">
        <v>649</v>
      </c>
      <c r="D149" s="298"/>
      <c r="E149" s="298"/>
      <c r="F149" s="299" t="s">
        <v>650</v>
      </c>
      <c r="G149" s="300"/>
      <c r="H149" s="298"/>
      <c r="I149" s="298"/>
      <c r="J149" s="298" t="s">
        <v>651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655</v>
      </c>
      <c r="D151" s="281"/>
      <c r="E151" s="281"/>
      <c r="F151" s="334" t="s">
        <v>652</v>
      </c>
      <c r="G151" s="281"/>
      <c r="H151" s="333" t="s">
        <v>692</v>
      </c>
      <c r="I151" s="333" t="s">
        <v>654</v>
      </c>
      <c r="J151" s="333">
        <v>120</v>
      </c>
      <c r="K151" s="329"/>
    </row>
    <row r="152" s="1" customFormat="1" ht="15" customHeight="1">
      <c r="B152" s="306"/>
      <c r="C152" s="333" t="s">
        <v>701</v>
      </c>
      <c r="D152" s="281"/>
      <c r="E152" s="281"/>
      <c r="F152" s="334" t="s">
        <v>652</v>
      </c>
      <c r="G152" s="281"/>
      <c r="H152" s="333" t="s">
        <v>712</v>
      </c>
      <c r="I152" s="333" t="s">
        <v>654</v>
      </c>
      <c r="J152" s="333" t="s">
        <v>703</v>
      </c>
      <c r="K152" s="329"/>
    </row>
    <row r="153" s="1" customFormat="1" ht="15" customHeight="1">
      <c r="B153" s="306"/>
      <c r="C153" s="333" t="s">
        <v>600</v>
      </c>
      <c r="D153" s="281"/>
      <c r="E153" s="281"/>
      <c r="F153" s="334" t="s">
        <v>652</v>
      </c>
      <c r="G153" s="281"/>
      <c r="H153" s="333" t="s">
        <v>713</v>
      </c>
      <c r="I153" s="333" t="s">
        <v>654</v>
      </c>
      <c r="J153" s="333" t="s">
        <v>703</v>
      </c>
      <c r="K153" s="329"/>
    </row>
    <row r="154" s="1" customFormat="1" ht="15" customHeight="1">
      <c r="B154" s="306"/>
      <c r="C154" s="333" t="s">
        <v>657</v>
      </c>
      <c r="D154" s="281"/>
      <c r="E154" s="281"/>
      <c r="F154" s="334" t="s">
        <v>658</v>
      </c>
      <c r="G154" s="281"/>
      <c r="H154" s="333" t="s">
        <v>692</v>
      </c>
      <c r="I154" s="333" t="s">
        <v>654</v>
      </c>
      <c r="J154" s="333">
        <v>50</v>
      </c>
      <c r="K154" s="329"/>
    </row>
    <row r="155" s="1" customFormat="1" ht="15" customHeight="1">
      <c r="B155" s="306"/>
      <c r="C155" s="333" t="s">
        <v>660</v>
      </c>
      <c r="D155" s="281"/>
      <c r="E155" s="281"/>
      <c r="F155" s="334" t="s">
        <v>652</v>
      </c>
      <c r="G155" s="281"/>
      <c r="H155" s="333" t="s">
        <v>692</v>
      </c>
      <c r="I155" s="333" t="s">
        <v>662</v>
      </c>
      <c r="J155" s="333"/>
      <c r="K155" s="329"/>
    </row>
    <row r="156" s="1" customFormat="1" ht="15" customHeight="1">
      <c r="B156" s="306"/>
      <c r="C156" s="333" t="s">
        <v>671</v>
      </c>
      <c r="D156" s="281"/>
      <c r="E156" s="281"/>
      <c r="F156" s="334" t="s">
        <v>658</v>
      </c>
      <c r="G156" s="281"/>
      <c r="H156" s="333" t="s">
        <v>692</v>
      </c>
      <c r="I156" s="333" t="s">
        <v>654</v>
      </c>
      <c r="J156" s="333">
        <v>50</v>
      </c>
      <c r="K156" s="329"/>
    </row>
    <row r="157" s="1" customFormat="1" ht="15" customHeight="1">
      <c r="B157" s="306"/>
      <c r="C157" s="333" t="s">
        <v>679</v>
      </c>
      <c r="D157" s="281"/>
      <c r="E157" s="281"/>
      <c r="F157" s="334" t="s">
        <v>658</v>
      </c>
      <c r="G157" s="281"/>
      <c r="H157" s="333" t="s">
        <v>692</v>
      </c>
      <c r="I157" s="333" t="s">
        <v>654</v>
      </c>
      <c r="J157" s="333">
        <v>50</v>
      </c>
      <c r="K157" s="329"/>
    </row>
    <row r="158" s="1" customFormat="1" ht="15" customHeight="1">
      <c r="B158" s="306"/>
      <c r="C158" s="333" t="s">
        <v>677</v>
      </c>
      <c r="D158" s="281"/>
      <c r="E158" s="281"/>
      <c r="F158" s="334" t="s">
        <v>658</v>
      </c>
      <c r="G158" s="281"/>
      <c r="H158" s="333" t="s">
        <v>692</v>
      </c>
      <c r="I158" s="333" t="s">
        <v>654</v>
      </c>
      <c r="J158" s="333">
        <v>50</v>
      </c>
      <c r="K158" s="329"/>
    </row>
    <row r="159" s="1" customFormat="1" ht="15" customHeight="1">
      <c r="B159" s="306"/>
      <c r="C159" s="333" t="s">
        <v>90</v>
      </c>
      <c r="D159" s="281"/>
      <c r="E159" s="281"/>
      <c r="F159" s="334" t="s">
        <v>652</v>
      </c>
      <c r="G159" s="281"/>
      <c r="H159" s="333" t="s">
        <v>714</v>
      </c>
      <c r="I159" s="333" t="s">
        <v>654</v>
      </c>
      <c r="J159" s="333" t="s">
        <v>715</v>
      </c>
      <c r="K159" s="329"/>
    </row>
    <row r="160" s="1" customFormat="1" ht="15" customHeight="1">
      <c r="B160" s="306"/>
      <c r="C160" s="333" t="s">
        <v>716</v>
      </c>
      <c r="D160" s="281"/>
      <c r="E160" s="281"/>
      <c r="F160" s="334" t="s">
        <v>652</v>
      </c>
      <c r="G160" s="281"/>
      <c r="H160" s="333" t="s">
        <v>717</v>
      </c>
      <c r="I160" s="333" t="s">
        <v>687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718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646</v>
      </c>
      <c r="D166" s="296"/>
      <c r="E166" s="296"/>
      <c r="F166" s="296" t="s">
        <v>647</v>
      </c>
      <c r="G166" s="338"/>
      <c r="H166" s="339" t="s">
        <v>57</v>
      </c>
      <c r="I166" s="339" t="s">
        <v>60</v>
      </c>
      <c r="J166" s="296" t="s">
        <v>648</v>
      </c>
      <c r="K166" s="273"/>
    </row>
    <row r="167" s="1" customFormat="1" ht="17.25" customHeight="1">
      <c r="B167" s="274"/>
      <c r="C167" s="298" t="s">
        <v>649</v>
      </c>
      <c r="D167" s="298"/>
      <c r="E167" s="298"/>
      <c r="F167" s="299" t="s">
        <v>650</v>
      </c>
      <c r="G167" s="340"/>
      <c r="H167" s="341"/>
      <c r="I167" s="341"/>
      <c r="J167" s="298" t="s">
        <v>651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655</v>
      </c>
      <c r="D169" s="281"/>
      <c r="E169" s="281"/>
      <c r="F169" s="304" t="s">
        <v>652</v>
      </c>
      <c r="G169" s="281"/>
      <c r="H169" s="281" t="s">
        <v>692</v>
      </c>
      <c r="I169" s="281" t="s">
        <v>654</v>
      </c>
      <c r="J169" s="281">
        <v>120</v>
      </c>
      <c r="K169" s="329"/>
    </row>
    <row r="170" s="1" customFormat="1" ht="15" customHeight="1">
      <c r="B170" s="306"/>
      <c r="C170" s="281" t="s">
        <v>701</v>
      </c>
      <c r="D170" s="281"/>
      <c r="E170" s="281"/>
      <c r="F170" s="304" t="s">
        <v>652</v>
      </c>
      <c r="G170" s="281"/>
      <c r="H170" s="281" t="s">
        <v>702</v>
      </c>
      <c r="I170" s="281" t="s">
        <v>654</v>
      </c>
      <c r="J170" s="281" t="s">
        <v>703</v>
      </c>
      <c r="K170" s="329"/>
    </row>
    <row r="171" s="1" customFormat="1" ht="15" customHeight="1">
      <c r="B171" s="306"/>
      <c r="C171" s="281" t="s">
        <v>600</v>
      </c>
      <c r="D171" s="281"/>
      <c r="E171" s="281"/>
      <c r="F171" s="304" t="s">
        <v>652</v>
      </c>
      <c r="G171" s="281"/>
      <c r="H171" s="281" t="s">
        <v>719</v>
      </c>
      <c r="I171" s="281" t="s">
        <v>654</v>
      </c>
      <c r="J171" s="281" t="s">
        <v>703</v>
      </c>
      <c r="K171" s="329"/>
    </row>
    <row r="172" s="1" customFormat="1" ht="15" customHeight="1">
      <c r="B172" s="306"/>
      <c r="C172" s="281" t="s">
        <v>657</v>
      </c>
      <c r="D172" s="281"/>
      <c r="E172" s="281"/>
      <c r="F172" s="304" t="s">
        <v>658</v>
      </c>
      <c r="G172" s="281"/>
      <c r="H172" s="281" t="s">
        <v>719</v>
      </c>
      <c r="I172" s="281" t="s">
        <v>654</v>
      </c>
      <c r="J172" s="281">
        <v>50</v>
      </c>
      <c r="K172" s="329"/>
    </row>
    <row r="173" s="1" customFormat="1" ht="15" customHeight="1">
      <c r="B173" s="306"/>
      <c r="C173" s="281" t="s">
        <v>660</v>
      </c>
      <c r="D173" s="281"/>
      <c r="E173" s="281"/>
      <c r="F173" s="304" t="s">
        <v>652</v>
      </c>
      <c r="G173" s="281"/>
      <c r="H173" s="281" t="s">
        <v>719</v>
      </c>
      <c r="I173" s="281" t="s">
        <v>662</v>
      </c>
      <c r="J173" s="281"/>
      <c r="K173" s="329"/>
    </row>
    <row r="174" s="1" customFormat="1" ht="15" customHeight="1">
      <c r="B174" s="306"/>
      <c r="C174" s="281" t="s">
        <v>671</v>
      </c>
      <c r="D174" s="281"/>
      <c r="E174" s="281"/>
      <c r="F174" s="304" t="s">
        <v>658</v>
      </c>
      <c r="G174" s="281"/>
      <c r="H174" s="281" t="s">
        <v>719</v>
      </c>
      <c r="I174" s="281" t="s">
        <v>654</v>
      </c>
      <c r="J174" s="281">
        <v>50</v>
      </c>
      <c r="K174" s="329"/>
    </row>
    <row r="175" s="1" customFormat="1" ht="15" customHeight="1">
      <c r="B175" s="306"/>
      <c r="C175" s="281" t="s">
        <v>679</v>
      </c>
      <c r="D175" s="281"/>
      <c r="E175" s="281"/>
      <c r="F175" s="304" t="s">
        <v>658</v>
      </c>
      <c r="G175" s="281"/>
      <c r="H175" s="281" t="s">
        <v>719</v>
      </c>
      <c r="I175" s="281" t="s">
        <v>654</v>
      </c>
      <c r="J175" s="281">
        <v>50</v>
      </c>
      <c r="K175" s="329"/>
    </row>
    <row r="176" s="1" customFormat="1" ht="15" customHeight="1">
      <c r="B176" s="306"/>
      <c r="C176" s="281" t="s">
        <v>677</v>
      </c>
      <c r="D176" s="281"/>
      <c r="E176" s="281"/>
      <c r="F176" s="304" t="s">
        <v>658</v>
      </c>
      <c r="G176" s="281"/>
      <c r="H176" s="281" t="s">
        <v>719</v>
      </c>
      <c r="I176" s="281" t="s">
        <v>654</v>
      </c>
      <c r="J176" s="281">
        <v>50</v>
      </c>
      <c r="K176" s="329"/>
    </row>
    <row r="177" s="1" customFormat="1" ht="15" customHeight="1">
      <c r="B177" s="306"/>
      <c r="C177" s="281" t="s">
        <v>112</v>
      </c>
      <c r="D177" s="281"/>
      <c r="E177" s="281"/>
      <c r="F177" s="304" t="s">
        <v>652</v>
      </c>
      <c r="G177" s="281"/>
      <c r="H177" s="281" t="s">
        <v>720</v>
      </c>
      <c r="I177" s="281" t="s">
        <v>721</v>
      </c>
      <c r="J177" s="281"/>
      <c r="K177" s="329"/>
    </row>
    <row r="178" s="1" customFormat="1" ht="15" customHeight="1">
      <c r="B178" s="306"/>
      <c r="C178" s="281" t="s">
        <v>60</v>
      </c>
      <c r="D178" s="281"/>
      <c r="E178" s="281"/>
      <c r="F178" s="304" t="s">
        <v>652</v>
      </c>
      <c r="G178" s="281"/>
      <c r="H178" s="281" t="s">
        <v>722</v>
      </c>
      <c r="I178" s="281" t="s">
        <v>723</v>
      </c>
      <c r="J178" s="281">
        <v>1</v>
      </c>
      <c r="K178" s="329"/>
    </row>
    <row r="179" s="1" customFormat="1" ht="15" customHeight="1">
      <c r="B179" s="306"/>
      <c r="C179" s="281" t="s">
        <v>56</v>
      </c>
      <c r="D179" s="281"/>
      <c r="E179" s="281"/>
      <c r="F179" s="304" t="s">
        <v>652</v>
      </c>
      <c r="G179" s="281"/>
      <c r="H179" s="281" t="s">
        <v>724</v>
      </c>
      <c r="I179" s="281" t="s">
        <v>654</v>
      </c>
      <c r="J179" s="281">
        <v>20</v>
      </c>
      <c r="K179" s="329"/>
    </row>
    <row r="180" s="1" customFormat="1" ht="15" customHeight="1">
      <c r="B180" s="306"/>
      <c r="C180" s="281" t="s">
        <v>57</v>
      </c>
      <c r="D180" s="281"/>
      <c r="E180" s="281"/>
      <c r="F180" s="304" t="s">
        <v>652</v>
      </c>
      <c r="G180" s="281"/>
      <c r="H180" s="281" t="s">
        <v>725</v>
      </c>
      <c r="I180" s="281" t="s">
        <v>654</v>
      </c>
      <c r="J180" s="281">
        <v>255</v>
      </c>
      <c r="K180" s="329"/>
    </row>
    <row r="181" s="1" customFormat="1" ht="15" customHeight="1">
      <c r="B181" s="306"/>
      <c r="C181" s="281" t="s">
        <v>113</v>
      </c>
      <c r="D181" s="281"/>
      <c r="E181" s="281"/>
      <c r="F181" s="304" t="s">
        <v>652</v>
      </c>
      <c r="G181" s="281"/>
      <c r="H181" s="281" t="s">
        <v>616</v>
      </c>
      <c r="I181" s="281" t="s">
        <v>654</v>
      </c>
      <c r="J181" s="281">
        <v>10</v>
      </c>
      <c r="K181" s="329"/>
    </row>
    <row r="182" s="1" customFormat="1" ht="15" customHeight="1">
      <c r="B182" s="306"/>
      <c r="C182" s="281" t="s">
        <v>114</v>
      </c>
      <c r="D182" s="281"/>
      <c r="E182" s="281"/>
      <c r="F182" s="304" t="s">
        <v>652</v>
      </c>
      <c r="G182" s="281"/>
      <c r="H182" s="281" t="s">
        <v>726</v>
      </c>
      <c r="I182" s="281" t="s">
        <v>687</v>
      </c>
      <c r="J182" s="281"/>
      <c r="K182" s="329"/>
    </row>
    <row r="183" s="1" customFormat="1" ht="15" customHeight="1">
      <c r="B183" s="306"/>
      <c r="C183" s="281" t="s">
        <v>727</v>
      </c>
      <c r="D183" s="281"/>
      <c r="E183" s="281"/>
      <c r="F183" s="304" t="s">
        <v>652</v>
      </c>
      <c r="G183" s="281"/>
      <c r="H183" s="281" t="s">
        <v>728</v>
      </c>
      <c r="I183" s="281" t="s">
        <v>687</v>
      </c>
      <c r="J183" s="281"/>
      <c r="K183" s="329"/>
    </row>
    <row r="184" s="1" customFormat="1" ht="15" customHeight="1">
      <c r="B184" s="306"/>
      <c r="C184" s="281" t="s">
        <v>716</v>
      </c>
      <c r="D184" s="281"/>
      <c r="E184" s="281"/>
      <c r="F184" s="304" t="s">
        <v>652</v>
      </c>
      <c r="G184" s="281"/>
      <c r="H184" s="281" t="s">
        <v>729</v>
      </c>
      <c r="I184" s="281" t="s">
        <v>687</v>
      </c>
      <c r="J184" s="281"/>
      <c r="K184" s="329"/>
    </row>
    <row r="185" s="1" customFormat="1" ht="15" customHeight="1">
      <c r="B185" s="306"/>
      <c r="C185" s="281" t="s">
        <v>116</v>
      </c>
      <c r="D185" s="281"/>
      <c r="E185" s="281"/>
      <c r="F185" s="304" t="s">
        <v>658</v>
      </c>
      <c r="G185" s="281"/>
      <c r="H185" s="281" t="s">
        <v>730</v>
      </c>
      <c r="I185" s="281" t="s">
        <v>654</v>
      </c>
      <c r="J185" s="281">
        <v>50</v>
      </c>
      <c r="K185" s="329"/>
    </row>
    <row r="186" s="1" customFormat="1" ht="15" customHeight="1">
      <c r="B186" s="306"/>
      <c r="C186" s="281" t="s">
        <v>731</v>
      </c>
      <c r="D186" s="281"/>
      <c r="E186" s="281"/>
      <c r="F186" s="304" t="s">
        <v>658</v>
      </c>
      <c r="G186" s="281"/>
      <c r="H186" s="281" t="s">
        <v>732</v>
      </c>
      <c r="I186" s="281" t="s">
        <v>733</v>
      </c>
      <c r="J186" s="281"/>
      <c r="K186" s="329"/>
    </row>
    <row r="187" s="1" customFormat="1" ht="15" customHeight="1">
      <c r="B187" s="306"/>
      <c r="C187" s="281" t="s">
        <v>734</v>
      </c>
      <c r="D187" s="281"/>
      <c r="E187" s="281"/>
      <c r="F187" s="304" t="s">
        <v>658</v>
      </c>
      <c r="G187" s="281"/>
      <c r="H187" s="281" t="s">
        <v>735</v>
      </c>
      <c r="I187" s="281" t="s">
        <v>733</v>
      </c>
      <c r="J187" s="281"/>
      <c r="K187" s="329"/>
    </row>
    <row r="188" s="1" customFormat="1" ht="15" customHeight="1">
      <c r="B188" s="306"/>
      <c r="C188" s="281" t="s">
        <v>736</v>
      </c>
      <c r="D188" s="281"/>
      <c r="E188" s="281"/>
      <c r="F188" s="304" t="s">
        <v>658</v>
      </c>
      <c r="G188" s="281"/>
      <c r="H188" s="281" t="s">
        <v>737</v>
      </c>
      <c r="I188" s="281" t="s">
        <v>733</v>
      </c>
      <c r="J188" s="281"/>
      <c r="K188" s="329"/>
    </row>
    <row r="189" s="1" customFormat="1" ht="15" customHeight="1">
      <c r="B189" s="306"/>
      <c r="C189" s="342" t="s">
        <v>738</v>
      </c>
      <c r="D189" s="281"/>
      <c r="E189" s="281"/>
      <c r="F189" s="304" t="s">
        <v>658</v>
      </c>
      <c r="G189" s="281"/>
      <c r="H189" s="281" t="s">
        <v>739</v>
      </c>
      <c r="I189" s="281" t="s">
        <v>740</v>
      </c>
      <c r="J189" s="343" t="s">
        <v>741</v>
      </c>
      <c r="K189" s="329"/>
    </row>
    <row r="190" s="17" customFormat="1" ht="15" customHeight="1">
      <c r="B190" s="344"/>
      <c r="C190" s="345" t="s">
        <v>742</v>
      </c>
      <c r="D190" s="346"/>
      <c r="E190" s="346"/>
      <c r="F190" s="347" t="s">
        <v>658</v>
      </c>
      <c r="G190" s="346"/>
      <c r="H190" s="346" t="s">
        <v>743</v>
      </c>
      <c r="I190" s="346" t="s">
        <v>740</v>
      </c>
      <c r="J190" s="348" t="s">
        <v>741</v>
      </c>
      <c r="K190" s="349"/>
    </row>
    <row r="191" s="1" customFormat="1" ht="15" customHeight="1">
      <c r="B191" s="306"/>
      <c r="C191" s="342" t="s">
        <v>45</v>
      </c>
      <c r="D191" s="281"/>
      <c r="E191" s="281"/>
      <c r="F191" s="304" t="s">
        <v>652</v>
      </c>
      <c r="G191" s="281"/>
      <c r="H191" s="278" t="s">
        <v>744</v>
      </c>
      <c r="I191" s="281" t="s">
        <v>745</v>
      </c>
      <c r="J191" s="281"/>
      <c r="K191" s="329"/>
    </row>
    <row r="192" s="1" customFormat="1" ht="15" customHeight="1">
      <c r="B192" s="306"/>
      <c r="C192" s="342" t="s">
        <v>746</v>
      </c>
      <c r="D192" s="281"/>
      <c r="E192" s="281"/>
      <c r="F192" s="304" t="s">
        <v>652</v>
      </c>
      <c r="G192" s="281"/>
      <c r="H192" s="281" t="s">
        <v>747</v>
      </c>
      <c r="I192" s="281" t="s">
        <v>687</v>
      </c>
      <c r="J192" s="281"/>
      <c r="K192" s="329"/>
    </row>
    <row r="193" s="1" customFormat="1" ht="15" customHeight="1">
      <c r="B193" s="306"/>
      <c r="C193" s="342" t="s">
        <v>748</v>
      </c>
      <c r="D193" s="281"/>
      <c r="E193" s="281"/>
      <c r="F193" s="304" t="s">
        <v>652</v>
      </c>
      <c r="G193" s="281"/>
      <c r="H193" s="281" t="s">
        <v>749</v>
      </c>
      <c r="I193" s="281" t="s">
        <v>687</v>
      </c>
      <c r="J193" s="281"/>
      <c r="K193" s="329"/>
    </row>
    <row r="194" s="1" customFormat="1" ht="15" customHeight="1">
      <c r="B194" s="306"/>
      <c r="C194" s="342" t="s">
        <v>750</v>
      </c>
      <c r="D194" s="281"/>
      <c r="E194" s="281"/>
      <c r="F194" s="304" t="s">
        <v>658</v>
      </c>
      <c r="G194" s="281"/>
      <c r="H194" s="281" t="s">
        <v>751</v>
      </c>
      <c r="I194" s="281" t="s">
        <v>687</v>
      </c>
      <c r="J194" s="281"/>
      <c r="K194" s="329"/>
    </row>
    <row r="195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="1" customFormat="1" ht="18.75" customHeight="1"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</row>
    <row r="199" s="1" customFormat="1" ht="13.5">
      <c r="B199" s="268"/>
      <c r="C199" s="269"/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1">
      <c r="B200" s="271"/>
      <c r="C200" s="272" t="s">
        <v>752</v>
      </c>
      <c r="D200" s="272"/>
      <c r="E200" s="272"/>
      <c r="F200" s="272"/>
      <c r="G200" s="272"/>
      <c r="H200" s="272"/>
      <c r="I200" s="272"/>
      <c r="J200" s="272"/>
      <c r="K200" s="273"/>
    </row>
    <row r="201" s="1" customFormat="1" ht="25.5" customHeight="1">
      <c r="B201" s="271"/>
      <c r="C201" s="351" t="s">
        <v>753</v>
      </c>
      <c r="D201" s="351"/>
      <c r="E201" s="351"/>
      <c r="F201" s="351" t="s">
        <v>754</v>
      </c>
      <c r="G201" s="352"/>
      <c r="H201" s="351" t="s">
        <v>755</v>
      </c>
      <c r="I201" s="351"/>
      <c r="J201" s="351"/>
      <c r="K201" s="273"/>
    </row>
    <row r="202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="1" customFormat="1" ht="15" customHeight="1">
      <c r="B203" s="306"/>
      <c r="C203" s="281" t="s">
        <v>745</v>
      </c>
      <c r="D203" s="281"/>
      <c r="E203" s="281"/>
      <c r="F203" s="304" t="s">
        <v>46</v>
      </c>
      <c r="G203" s="281"/>
      <c r="H203" s="281" t="s">
        <v>756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47</v>
      </c>
      <c r="G204" s="281"/>
      <c r="H204" s="281" t="s">
        <v>757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50</v>
      </c>
      <c r="G205" s="281"/>
      <c r="H205" s="281" t="s">
        <v>758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48</v>
      </c>
      <c r="G206" s="281"/>
      <c r="H206" s="281" t="s">
        <v>759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 t="s">
        <v>49</v>
      </c>
      <c r="G207" s="281"/>
      <c r="H207" s="281" t="s">
        <v>760</v>
      </c>
      <c r="I207" s="281"/>
      <c r="J207" s="281"/>
      <c r="K207" s="329"/>
    </row>
    <row r="208" s="1" customFormat="1" ht="15" customHeight="1">
      <c r="B208" s="306"/>
      <c r="C208" s="281"/>
      <c r="D208" s="281"/>
      <c r="E208" s="281"/>
      <c r="F208" s="304"/>
      <c r="G208" s="281"/>
      <c r="H208" s="281"/>
      <c r="I208" s="281"/>
      <c r="J208" s="281"/>
      <c r="K208" s="329"/>
    </row>
    <row r="209" s="1" customFormat="1" ht="15" customHeight="1">
      <c r="B209" s="306"/>
      <c r="C209" s="281" t="s">
        <v>699</v>
      </c>
      <c r="D209" s="281"/>
      <c r="E209" s="281"/>
      <c r="F209" s="304" t="s">
        <v>82</v>
      </c>
      <c r="G209" s="281"/>
      <c r="H209" s="281" t="s">
        <v>761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594</v>
      </c>
      <c r="G210" s="281"/>
      <c r="H210" s="281" t="s">
        <v>595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592</v>
      </c>
      <c r="G211" s="281"/>
      <c r="H211" s="281" t="s">
        <v>762</v>
      </c>
      <c r="I211" s="281"/>
      <c r="J211" s="281"/>
      <c r="K211" s="329"/>
    </row>
    <row r="212" s="1" customFormat="1" ht="15" customHeight="1">
      <c r="B212" s="353"/>
      <c r="C212" s="281"/>
      <c r="D212" s="281"/>
      <c r="E212" s="281"/>
      <c r="F212" s="304" t="s">
        <v>596</v>
      </c>
      <c r="G212" s="342"/>
      <c r="H212" s="333" t="s">
        <v>597</v>
      </c>
      <c r="I212" s="333"/>
      <c r="J212" s="333"/>
      <c r="K212" s="354"/>
    </row>
    <row r="213" s="1" customFormat="1" ht="15" customHeight="1">
      <c r="B213" s="353"/>
      <c r="C213" s="281"/>
      <c r="D213" s="281"/>
      <c r="E213" s="281"/>
      <c r="F213" s="304" t="s">
        <v>598</v>
      </c>
      <c r="G213" s="342"/>
      <c r="H213" s="333" t="s">
        <v>569</v>
      </c>
      <c r="I213" s="333"/>
      <c r="J213" s="333"/>
      <c r="K213" s="354"/>
    </row>
    <row r="214" s="1" customFormat="1" ht="15" customHeight="1">
      <c r="B214" s="353"/>
      <c r="C214" s="281"/>
      <c r="D214" s="281"/>
      <c r="E214" s="281"/>
      <c r="F214" s="304"/>
      <c r="G214" s="342"/>
      <c r="H214" s="333"/>
      <c r="I214" s="333"/>
      <c r="J214" s="333"/>
      <c r="K214" s="354"/>
    </row>
    <row r="215" s="1" customFormat="1" ht="15" customHeight="1">
      <c r="B215" s="353"/>
      <c r="C215" s="281" t="s">
        <v>723</v>
      </c>
      <c r="D215" s="281"/>
      <c r="E215" s="281"/>
      <c r="F215" s="304">
        <v>1</v>
      </c>
      <c r="G215" s="342"/>
      <c r="H215" s="333" t="s">
        <v>763</v>
      </c>
      <c r="I215" s="333"/>
      <c r="J215" s="333"/>
      <c r="K215" s="354"/>
    </row>
    <row r="216" s="1" customFormat="1" ht="15" customHeight="1">
      <c r="B216" s="353"/>
      <c r="C216" s="281"/>
      <c r="D216" s="281"/>
      <c r="E216" s="281"/>
      <c r="F216" s="304">
        <v>2</v>
      </c>
      <c r="G216" s="342"/>
      <c r="H216" s="333" t="s">
        <v>764</v>
      </c>
      <c r="I216" s="333"/>
      <c r="J216" s="333"/>
      <c r="K216" s="354"/>
    </row>
    <row r="217" s="1" customFormat="1" ht="15" customHeight="1">
      <c r="B217" s="353"/>
      <c r="C217" s="281"/>
      <c r="D217" s="281"/>
      <c r="E217" s="281"/>
      <c r="F217" s="304">
        <v>3</v>
      </c>
      <c r="G217" s="342"/>
      <c r="H217" s="333" t="s">
        <v>765</v>
      </c>
      <c r="I217" s="333"/>
      <c r="J217" s="333"/>
      <c r="K217" s="354"/>
    </row>
    <row r="218" s="1" customFormat="1" ht="15" customHeight="1">
      <c r="B218" s="353"/>
      <c r="C218" s="281"/>
      <c r="D218" s="281"/>
      <c r="E218" s="281"/>
      <c r="F218" s="304">
        <v>4</v>
      </c>
      <c r="G218" s="342"/>
      <c r="H218" s="333" t="s">
        <v>766</v>
      </c>
      <c r="I218" s="333"/>
      <c r="J218" s="333"/>
      <c r="K218" s="354"/>
    </row>
    <row r="219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2025-10-24T07:41:36Z</dcterms:created>
  <dcterms:modified xsi:type="dcterms:W3CDTF">2025-10-24T07:41:39Z</dcterms:modified>
</cp:coreProperties>
</file>